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autoCompressPictures="0" defaultThemeVersion="124226"/>
  <xr:revisionPtr revIDLastSave="0" documentId="8_{61C1EF19-5FF1-4386-B7DD-369DC9977542}" xr6:coauthVersionLast="46" xr6:coauthVersionMax="46" xr10:uidLastSave="{00000000-0000-0000-0000-000000000000}"/>
  <bookViews>
    <workbookView xWindow="1050" yWindow="-120" windowWidth="27870" windowHeight="16440" tabRatio="881" activeTab="1" xr2:uid="{00000000-000D-0000-FFFF-FFFF00000000}"/>
  </bookViews>
  <sheets>
    <sheet name="Plan alimentaire" sheetId="1" r:id="rId1"/>
    <sheet name="Historiques" sheetId="3" r:id="rId2"/>
    <sheet name="Liste aliments" sheetId="2" r:id="rId3"/>
    <sheet name="Feuil2" sheetId="11" state="hidden" r:id="rId4"/>
  </sheets>
  <definedNames>
    <definedName name="Aliments">'Liste aliments'!$B$6:$B$212</definedName>
    <definedName name="df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1" l="1"/>
  <c r="E51" i="1"/>
  <c r="G53" i="1"/>
  <c r="E53" i="1"/>
  <c r="F51" i="1"/>
  <c r="H53" i="1"/>
  <c r="F53" i="1"/>
  <c r="G4" i="1"/>
  <c r="E4" i="1"/>
  <c r="F4" i="1"/>
  <c r="H4" i="1"/>
  <c r="G5" i="1"/>
  <c r="E5" i="1"/>
  <c r="F5" i="1"/>
  <c r="H5" i="1"/>
  <c r="G6" i="1"/>
  <c r="E6" i="1"/>
  <c r="F6" i="1"/>
  <c r="H6" i="1"/>
  <c r="G7" i="1"/>
  <c r="E7" i="1"/>
  <c r="F7" i="1"/>
  <c r="H7" i="1"/>
  <c r="E8" i="1"/>
  <c r="F8" i="1"/>
  <c r="G8" i="1"/>
  <c r="H8" i="1"/>
  <c r="E9" i="1"/>
  <c r="F9" i="1"/>
  <c r="G9" i="1"/>
  <c r="H9" i="1"/>
  <c r="H10" i="1"/>
  <c r="E11" i="1"/>
  <c r="F11" i="1"/>
  <c r="G11" i="1"/>
  <c r="H11" i="1"/>
  <c r="H12" i="1"/>
  <c r="H13" i="1"/>
  <c r="H14" i="1"/>
  <c r="G15" i="1"/>
  <c r="E15" i="1"/>
  <c r="F15" i="1"/>
  <c r="H15" i="1"/>
  <c r="G16" i="1"/>
  <c r="E16" i="1"/>
  <c r="F16" i="1"/>
  <c r="H16" i="1"/>
  <c r="G17" i="1"/>
  <c r="E17" i="1"/>
  <c r="F17" i="1"/>
  <c r="H17" i="1"/>
  <c r="E18" i="1"/>
  <c r="F18" i="1"/>
  <c r="G18" i="1"/>
  <c r="H18" i="1"/>
  <c r="G19" i="1"/>
  <c r="E19" i="1"/>
  <c r="F19" i="1"/>
  <c r="H19" i="1"/>
  <c r="E20" i="1"/>
  <c r="F20" i="1"/>
  <c r="G20" i="1"/>
  <c r="H20" i="1"/>
  <c r="G21" i="1"/>
  <c r="E21" i="1"/>
  <c r="F21" i="1"/>
  <c r="H21" i="1"/>
  <c r="G22" i="1"/>
  <c r="E22" i="1"/>
  <c r="F22" i="1"/>
  <c r="H22" i="1"/>
  <c r="E23" i="1"/>
  <c r="F23" i="1"/>
  <c r="G23" i="1"/>
  <c r="H23" i="1"/>
  <c r="E24" i="1"/>
  <c r="F24" i="1"/>
  <c r="G24" i="1"/>
  <c r="H24" i="1"/>
  <c r="H25" i="1"/>
  <c r="G26" i="1"/>
  <c r="E26" i="1"/>
  <c r="F26" i="1"/>
  <c r="H26" i="1"/>
  <c r="G27" i="1"/>
  <c r="E27" i="1"/>
  <c r="F27" i="1"/>
  <c r="H27" i="1"/>
  <c r="H28" i="1"/>
  <c r="E29" i="1"/>
  <c r="F29" i="1"/>
  <c r="G29" i="1"/>
  <c r="H29" i="1"/>
  <c r="H31" i="1"/>
  <c r="H32" i="1"/>
  <c r="H33" i="1"/>
  <c r="H34" i="1"/>
  <c r="H35" i="1"/>
  <c r="G37" i="1"/>
  <c r="E37" i="1"/>
  <c r="F37" i="1"/>
  <c r="H37" i="1"/>
  <c r="G38" i="1"/>
  <c r="E38" i="1"/>
  <c r="F38" i="1"/>
  <c r="H38" i="1"/>
  <c r="G39" i="1"/>
  <c r="E39" i="1"/>
  <c r="F39" i="1"/>
  <c r="H39" i="1"/>
  <c r="G40" i="1"/>
  <c r="E40" i="1"/>
  <c r="F40" i="1"/>
  <c r="H40" i="1"/>
  <c r="E41" i="1"/>
  <c r="F41" i="1"/>
  <c r="G41" i="1"/>
  <c r="H41" i="1"/>
  <c r="E42" i="1"/>
  <c r="F42" i="1"/>
  <c r="G42" i="1"/>
  <c r="H42" i="1"/>
  <c r="E43" i="1"/>
  <c r="F43" i="1"/>
  <c r="G43" i="1"/>
  <c r="H43" i="1"/>
  <c r="E44" i="1"/>
  <c r="F44" i="1"/>
  <c r="G44" i="1"/>
  <c r="H44" i="1"/>
  <c r="E45" i="1"/>
  <c r="F45" i="1"/>
  <c r="G45" i="1"/>
  <c r="H45" i="1"/>
  <c r="E46" i="1"/>
  <c r="F46" i="1"/>
  <c r="G46" i="1"/>
  <c r="H46" i="1"/>
  <c r="H47" i="1"/>
  <c r="G28" i="1"/>
  <c r="G30" i="1"/>
  <c r="G31" i="1"/>
  <c r="G32" i="1"/>
  <c r="G33" i="1"/>
  <c r="G34" i="1"/>
  <c r="G35" i="1"/>
  <c r="F28" i="1"/>
  <c r="F30" i="1"/>
  <c r="F31" i="1"/>
  <c r="F32" i="1"/>
  <c r="F33" i="1"/>
  <c r="F34" i="1"/>
  <c r="F35" i="1"/>
  <c r="E28" i="1"/>
  <c r="E30" i="1"/>
  <c r="H30" i="1" s="1"/>
  <c r="H36" i="1" s="1"/>
  <c r="H49" i="1" s="1"/>
  <c r="E31" i="1"/>
  <c r="E32" i="1"/>
  <c r="E33" i="1"/>
  <c r="E34" i="1"/>
  <c r="E35" i="1"/>
  <c r="G10" i="1"/>
  <c r="G12" i="1"/>
  <c r="G13" i="1"/>
  <c r="F10" i="1"/>
  <c r="F12" i="1"/>
  <c r="F13" i="1"/>
  <c r="E10" i="1"/>
  <c r="E12" i="1"/>
  <c r="E13" i="1"/>
  <c r="F47" i="1"/>
  <c r="G47" i="1"/>
  <c r="E47" i="1"/>
  <c r="F36" i="1"/>
  <c r="G36" i="1"/>
  <c r="E36" i="1"/>
  <c r="G25" i="1"/>
  <c r="G14" i="1"/>
  <c r="F25" i="1"/>
  <c r="F14" i="1"/>
  <c r="E25" i="1"/>
  <c r="E14" i="1"/>
  <c r="F49" i="1"/>
  <c r="E49" i="1"/>
  <c r="G49" i="1"/>
</calcChain>
</file>

<file path=xl/sharedStrings.xml><?xml version="1.0" encoding="utf-8"?>
<sst xmlns="http://schemas.openxmlformats.org/spreadsheetml/2006/main" count="183" uniqueCount="160">
  <si>
    <t>NE RIEN TOUCHER EN DESSOUS</t>
  </si>
  <si>
    <t>REPAS</t>
  </si>
  <si>
    <t>ALIMENT</t>
  </si>
  <si>
    <t>Quantité (g ou mL)</t>
  </si>
  <si>
    <t>Protéines</t>
  </si>
  <si>
    <t>Glucides</t>
  </si>
  <si>
    <t>Lipides</t>
  </si>
  <si>
    <t>Kilocalories</t>
  </si>
  <si>
    <t>Repas 1</t>
  </si>
  <si>
    <t>Yaourt activia danone fusion</t>
  </si>
  <si>
    <t>Avoine quaker oats</t>
  </si>
  <si>
    <t>Banane</t>
  </si>
  <si>
    <t>SOUS-TOTAL</t>
  </si>
  <si>
    <t>Repas 2</t>
  </si>
  <si>
    <t>bar poisson</t>
  </si>
  <si>
    <t>Haricots vers Carrefour</t>
  </si>
  <si>
    <t>Riz basmati complet (cru)</t>
  </si>
  <si>
    <t>Creme fraiche 10%</t>
  </si>
  <si>
    <t>Pomme</t>
  </si>
  <si>
    <t>Buche de chevre saint maure</t>
  </si>
  <si>
    <t>Repas 3</t>
  </si>
  <si>
    <t>Compote de pomme</t>
  </si>
  <si>
    <t>Repas 4</t>
  </si>
  <si>
    <t>Mélange (épeautre, petits pois, lentilles, soja) Carrefour Cru</t>
  </si>
  <si>
    <t>Brocoli</t>
  </si>
  <si>
    <t>Fromage Blanc 0%</t>
  </si>
  <si>
    <t>TOTAL</t>
  </si>
  <si>
    <t>MIN</t>
  </si>
  <si>
    <t>MAX</t>
  </si>
  <si>
    <t>Protéines (g)</t>
  </si>
  <si>
    <t>Glucides (g)</t>
  </si>
  <si>
    <t>Lipides (g)</t>
  </si>
  <si>
    <t>Calories (Kcal)</t>
  </si>
  <si>
    <t xml:space="preserve">Historique </t>
  </si>
  <si>
    <t>Date</t>
  </si>
  <si>
    <t>Kcal</t>
  </si>
  <si>
    <t>Sport</t>
  </si>
  <si>
    <t>Poids</t>
  </si>
  <si>
    <t>Ventre</t>
  </si>
  <si>
    <t>Hanche</t>
  </si>
  <si>
    <t>Cuisse</t>
  </si>
  <si>
    <t>Bras</t>
  </si>
  <si>
    <t>Pointrine</t>
  </si>
  <si>
    <t>poids:</t>
  </si>
  <si>
    <t>DEJ:</t>
  </si>
  <si>
    <t>INDIQUER LES VALEURS NUTRITIONNELLES POUR 100 G OU 100 ML</t>
  </si>
  <si>
    <t>Amandes</t>
  </si>
  <si>
    <t>Amandes grillées non salées (Maître Prunille)</t>
  </si>
  <si>
    <t>Betterave</t>
  </si>
  <si>
    <t>Beurre aux cristaux de sel de mer</t>
  </si>
  <si>
    <t>Beurre doux Montfleuri</t>
  </si>
  <si>
    <t>Biscottes multicéréales (Carrefour)</t>
  </si>
  <si>
    <t>blinis</t>
  </si>
  <si>
    <t>Boursault</t>
  </si>
  <si>
    <t>boursin leclerc</t>
  </si>
  <si>
    <t>cabillaud</t>
  </si>
  <si>
    <t>caramel à tartiner</t>
  </si>
  <si>
    <t>Carotte</t>
  </si>
  <si>
    <t>Carpaccio boeuf sans sauce</t>
  </si>
  <si>
    <t>Choux vert</t>
  </si>
  <si>
    <t>Clémentine</t>
  </si>
  <si>
    <t>Colin Alaska surgelé (Carrefour)</t>
  </si>
  <si>
    <t>Comté</t>
  </si>
  <si>
    <t>Concombre</t>
  </si>
  <si>
    <t>Confit de canard</t>
  </si>
  <si>
    <t>Confit de courgette</t>
  </si>
  <si>
    <t>Confiture tartine fraise Leclerc</t>
  </si>
  <si>
    <t>Cote d'Or Lait Amandes Caramélisées</t>
  </si>
  <si>
    <t>Coulis de tomates</t>
  </si>
  <si>
    <t>Coulomier</t>
  </si>
  <si>
    <t>Courgette</t>
  </si>
  <si>
    <t>Creme fraiche 15%</t>
  </si>
  <si>
    <t>Crozet au sarazin</t>
  </si>
  <si>
    <t>Dés de poulet</t>
  </si>
  <si>
    <t>Epinards hachés a la creme findus</t>
  </si>
  <si>
    <t>Epinards hachés surgelés carrefour</t>
  </si>
  <si>
    <t>Escalope de veau</t>
  </si>
  <si>
    <t>Farine T55</t>
  </si>
  <si>
    <t>Fèves fines surgelées carrefour</t>
  </si>
  <si>
    <t>Filet de dinde</t>
  </si>
  <si>
    <t>Filet de maqueraux au citron et olives</t>
  </si>
  <si>
    <t>Filet de maquereaux</t>
  </si>
  <si>
    <t>Filet de poulet</t>
  </si>
  <si>
    <t>Filet de poulet roti Fleury Michon</t>
  </si>
  <si>
    <t>Filet de sardine au naturel</t>
  </si>
  <si>
    <t>Filet de thon carrefour</t>
  </si>
  <si>
    <t>Flocons d'avoine 4 Graines Bjorg</t>
  </si>
  <si>
    <t>Fromage blanc 3 % délidoux</t>
  </si>
  <si>
    <t>Fromage blanc Calin 0%</t>
  </si>
  <si>
    <t>Fromage frais 3%</t>
  </si>
  <si>
    <t>galette épautre boulghour petits légumes</t>
  </si>
  <si>
    <t>Gerblé Muesli aux fruits</t>
  </si>
  <si>
    <t>gnochis</t>
  </si>
  <si>
    <t>Gruyere rapé</t>
  </si>
  <si>
    <t>Huile d'olive</t>
  </si>
  <si>
    <t>Jambon blanc herta - 25 % de sel</t>
  </si>
  <si>
    <t>Jambon sec</t>
  </si>
  <si>
    <t>Kiri leclerc</t>
  </si>
  <si>
    <t>Kiwi</t>
  </si>
  <si>
    <t>Kiwi gold</t>
  </si>
  <si>
    <t>Lait 1/2 écrémé</t>
  </si>
  <si>
    <t>Legumes pour couscous carrefour</t>
  </si>
  <si>
    <t>Lentilles Carrefour</t>
  </si>
  <si>
    <t>Limande meuniere (Leclerc)</t>
  </si>
  <si>
    <t>lotte</t>
  </si>
  <si>
    <t>Mais</t>
  </si>
  <si>
    <t>Maïzena</t>
  </si>
  <si>
    <t>Marmite de legume Knorr</t>
  </si>
  <si>
    <t>Melange de céréales Casino</t>
  </si>
  <si>
    <t>Miel</t>
  </si>
  <si>
    <t>Mincerette de porc</t>
  </si>
  <si>
    <t xml:space="preserve">Mojette </t>
  </si>
  <si>
    <t>Mozzarela auchan</t>
  </si>
  <si>
    <t>Mozzarela di Buffala</t>
  </si>
  <si>
    <t>Muesli aux graine gourmandes (jardin bio)</t>
  </si>
  <si>
    <t>Muesli fruits Bjotg</t>
  </si>
  <si>
    <t>Munster</t>
  </si>
  <si>
    <t>Navet</t>
  </si>
  <si>
    <t>Noix de cajou</t>
  </si>
  <si>
    <t>Noix du brezil</t>
  </si>
  <si>
    <t>nutella</t>
  </si>
  <si>
    <t>Œuf au plat</t>
  </si>
  <si>
    <t>Oignon</t>
  </si>
  <si>
    <t>Pain 5 céréales</t>
  </si>
  <si>
    <t>pain de mie complet</t>
  </si>
  <si>
    <t>Palets de legumes Picard</t>
  </si>
  <si>
    <t>Pamplemousse</t>
  </si>
  <si>
    <t xml:space="preserve">Patate douce </t>
  </si>
  <si>
    <t>Pates intégrale blé complet Barilla</t>
  </si>
  <si>
    <t>Pavé de saumon</t>
  </si>
  <si>
    <t>Petit Beurre (Carrefour)</t>
  </si>
  <si>
    <t>Petit suisse 0%</t>
  </si>
  <si>
    <t>Petits pois à l'étuvée carrefour</t>
  </si>
  <si>
    <t>Petits pois carottes à l'étuvée</t>
  </si>
  <si>
    <t>Philadelphia</t>
  </si>
  <si>
    <t>Poivron grillé</t>
  </si>
  <si>
    <t>Polenta (cru)</t>
  </si>
  <si>
    <t>Purée mousline</t>
  </si>
  <si>
    <t>Quenelle nature</t>
  </si>
  <si>
    <t>Quinoa</t>
  </si>
  <si>
    <t>Radis</t>
  </si>
  <si>
    <t>Ratatouille</t>
  </si>
  <si>
    <t>Ratatouille (carrefour)</t>
  </si>
  <si>
    <t>Ricoré</t>
  </si>
  <si>
    <t>Ricotta</t>
  </si>
  <si>
    <t>Riz basmati blanc (cuit)</t>
  </si>
  <si>
    <t>Riz Complet, riz rouge, quinoa</t>
  </si>
  <si>
    <t>Saucisse de montbéliard</t>
  </si>
  <si>
    <t>Steak haché 15%</t>
  </si>
  <si>
    <t>18.5</t>
  </si>
  <si>
    <t>Steak haché pur boeuf 5%</t>
  </si>
  <si>
    <t>Sucre</t>
  </si>
  <si>
    <t xml:space="preserve">tagliatelles épautre blé </t>
  </si>
  <si>
    <t>tartare de saumon</t>
  </si>
  <si>
    <t>Tartine croustillantes céréales</t>
  </si>
  <si>
    <t>Tomate</t>
  </si>
  <si>
    <t>Tomate cerise</t>
  </si>
  <si>
    <t>Tzatziki</t>
  </si>
  <si>
    <t>vergeoise</t>
  </si>
  <si>
    <t>Viande de grison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</si>
</sst>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6" borderId="2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1" fillId="4" borderId="10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8" fillId="5" borderId="19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1" fillId="6" borderId="3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0" fillId="0" borderId="0" xfId="0" applyFill="1"/>
    <xf numFmtId="0" fontId="7" fillId="5" borderId="1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/>
    </xf>
    <xf numFmtId="1" fontId="8" fillId="5" borderId="19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1" fillId="6" borderId="23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1" fontId="8" fillId="5" borderId="22" xfId="0" applyNumberFormat="1" applyFont="1" applyFill="1" applyBorder="1" applyAlignment="1">
      <alignment horizontal="center"/>
    </xf>
    <xf numFmtId="1" fontId="1" fillId="4" borderId="27" xfId="0" applyNumberFormat="1" applyFont="1" applyFill="1" applyBorder="1" applyAlignment="1">
      <alignment horizontal="center"/>
    </xf>
    <xf numFmtId="1" fontId="1" fillId="4" borderId="18" xfId="0" applyNumberFormat="1" applyFont="1" applyFill="1" applyBorder="1" applyAlignment="1">
      <alignment horizontal="center"/>
    </xf>
    <xf numFmtId="164" fontId="8" fillId="5" borderId="28" xfId="0" applyNumberFormat="1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20" xfId="0" applyBorder="1"/>
    <xf numFmtId="0" fontId="0" fillId="0" borderId="14" xfId="0" applyBorder="1"/>
    <xf numFmtId="2" fontId="2" fillId="8" borderId="4" xfId="0" applyNumberFormat="1" applyFont="1" applyFill="1" applyBorder="1" applyAlignment="1">
      <alignment horizontal="center" vertical="center"/>
    </xf>
    <xf numFmtId="0" fontId="0" fillId="8" borderId="4" xfId="0" applyFill="1" applyBorder="1"/>
    <xf numFmtId="1" fontId="2" fillId="0" borderId="0" xfId="0" applyNumberFormat="1" applyFont="1" applyAlignment="1">
      <alignment horizontal="center"/>
    </xf>
    <xf numFmtId="1" fontId="0" fillId="0" borderId="0" xfId="0" applyNumberFormat="1"/>
    <xf numFmtId="1" fontId="0" fillId="0" borderId="4" xfId="0" applyNumberFormat="1" applyBorder="1"/>
    <xf numFmtId="1" fontId="0" fillId="0" borderId="13" xfId="0" applyNumberFormat="1" applyBorder="1"/>
    <xf numFmtId="0" fontId="0" fillId="0" borderId="13" xfId="0" applyBorder="1"/>
    <xf numFmtId="1" fontId="0" fillId="0" borderId="10" xfId="0" applyNumberFormat="1" applyBorder="1"/>
    <xf numFmtId="0" fontId="0" fillId="0" borderId="10" xfId="0" applyBorder="1"/>
    <xf numFmtId="0" fontId="0" fillId="0" borderId="30" xfId="0" applyBorder="1"/>
    <xf numFmtId="1" fontId="2" fillId="2" borderId="19" xfId="0" applyNumberFormat="1" applyFont="1" applyFill="1" applyBorder="1" applyAlignment="1">
      <alignment horizontal="center" vertical="center"/>
    </xf>
    <xf numFmtId="2" fontId="2" fillId="2" borderId="22" xfId="0" applyNumberFormat="1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4" xfId="0" applyFill="1" applyBorder="1" applyAlignment="1"/>
    <xf numFmtId="1" fontId="5" fillId="0" borderId="4" xfId="0" applyNumberFormat="1" applyFont="1" applyFill="1" applyBorder="1" applyAlignment="1">
      <alignment vertical="center"/>
    </xf>
    <xf numFmtId="0" fontId="0" fillId="0" borderId="20" xfId="0" applyFill="1" applyBorder="1" applyAlignment="1"/>
    <xf numFmtId="1" fontId="5" fillId="0" borderId="20" xfId="0" applyNumberFormat="1" applyFont="1" applyFill="1" applyBorder="1" applyAlignment="1">
      <alignment vertical="center"/>
    </xf>
    <xf numFmtId="1" fontId="2" fillId="2" borderId="22" xfId="0" applyNumberFormat="1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/>
    </xf>
    <xf numFmtId="0" fontId="0" fillId="0" borderId="35" xfId="0" applyBorder="1"/>
    <xf numFmtId="0" fontId="0" fillId="0" borderId="26" xfId="0" applyBorder="1"/>
    <xf numFmtId="0" fontId="0" fillId="0" borderId="38" xfId="0" applyBorder="1"/>
    <xf numFmtId="0" fontId="2" fillId="2" borderId="39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2" fontId="0" fillId="0" borderId="4" xfId="0" applyNumberFormat="1" applyBorder="1" applyAlignment="1">
      <alignment horizontal="left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14" fontId="2" fillId="2" borderId="21" xfId="0" applyNumberFormat="1" applyFont="1" applyFill="1" applyBorder="1" applyAlignment="1">
      <alignment horizontal="center" vertical="center"/>
    </xf>
    <xf numFmtId="14" fontId="0" fillId="0" borderId="33" xfId="0" applyNumberFormat="1" applyBorder="1"/>
    <xf numFmtId="14" fontId="0" fillId="0" borderId="17" xfId="0" applyNumberFormat="1" applyBorder="1"/>
    <xf numFmtId="14" fontId="0" fillId="0" borderId="11" xfId="0" applyNumberFormat="1" applyBorder="1"/>
    <xf numFmtId="0" fontId="0" fillId="0" borderId="9" xfId="0" applyBorder="1" applyAlignment="1">
      <alignment horizontal="left"/>
    </xf>
    <xf numFmtId="2" fontId="0" fillId="0" borderId="9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164" fontId="6" fillId="7" borderId="5" xfId="0" applyNumberFormat="1" applyFont="1" applyFill="1" applyBorder="1" applyAlignment="1">
      <alignment horizontal="center" vertical="center"/>
    </xf>
    <xf numFmtId="164" fontId="6" fillId="7" borderId="36" xfId="0" applyNumberFormat="1" applyFont="1" applyFill="1" applyBorder="1" applyAlignment="1">
      <alignment horizontal="center" vertical="center"/>
    </xf>
    <xf numFmtId="1" fontId="5" fillId="7" borderId="34" xfId="0" applyNumberFormat="1" applyFont="1" applyFill="1" applyBorder="1" applyAlignment="1">
      <alignment horizontal="center" vertical="center"/>
    </xf>
    <xf numFmtId="1" fontId="5" fillId="7" borderId="35" xfId="0" applyNumberFormat="1" applyFont="1" applyFill="1" applyBorder="1" applyAlignment="1">
      <alignment horizontal="center" vertical="center"/>
    </xf>
    <xf numFmtId="1" fontId="5" fillId="7" borderId="31" xfId="0" applyNumberFormat="1" applyFont="1" applyFill="1" applyBorder="1" applyAlignment="1">
      <alignment horizontal="center" vertical="center"/>
    </xf>
    <xf numFmtId="1" fontId="5" fillId="7" borderId="10" xfId="0" applyNumberFormat="1" applyFont="1" applyFill="1" applyBorder="1" applyAlignment="1">
      <alignment horizontal="center" vertical="center"/>
    </xf>
    <xf numFmtId="1" fontId="5" fillId="7" borderId="32" xfId="0" applyNumberFormat="1" applyFont="1" applyFill="1" applyBorder="1" applyAlignment="1">
      <alignment horizontal="center" vertical="center"/>
    </xf>
    <xf numFmtId="1" fontId="5" fillId="7" borderId="33" xfId="0" applyNumberFormat="1" applyFont="1" applyFill="1" applyBorder="1" applyAlignment="1">
      <alignment horizontal="center" vertical="center"/>
    </xf>
    <xf numFmtId="1" fontId="5" fillId="7" borderId="29" xfId="0" applyNumberFormat="1" applyFont="1" applyFill="1" applyBorder="1" applyAlignment="1">
      <alignment horizontal="center" vertical="center"/>
    </xf>
    <xf numFmtId="1" fontId="5" fillId="7" borderId="3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6" fillId="7" borderId="7" xfId="0" applyNumberFormat="1" applyFont="1" applyFill="1" applyBorder="1" applyAlignment="1">
      <alignment horizontal="center" vertical="center"/>
    </xf>
    <xf numFmtId="164" fontId="6" fillId="7" borderId="8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</cellXfs>
  <cellStyles count="29">
    <cellStyle name="Lien hypertexte" xfId="19" builtinId="8" hidden="1"/>
    <cellStyle name="Lien hypertexte" xfId="3" builtinId="8" hidden="1"/>
    <cellStyle name="Lien hypertexte" xfId="1" builtinId="8" hidden="1"/>
    <cellStyle name="Lien hypertexte" xfId="11" builtinId="8" hidden="1"/>
    <cellStyle name="Lien hypertexte" xfId="5" builtinId="8" hidden="1"/>
    <cellStyle name="Lien hypertexte" xfId="25" builtinId="8" hidden="1"/>
    <cellStyle name="Lien hypertexte" xfId="21" builtinId="8" hidden="1"/>
    <cellStyle name="Lien hypertexte" xfId="15" builtinId="8" hidden="1"/>
    <cellStyle name="Lien hypertexte" xfId="23" builtinId="8" hidden="1"/>
    <cellStyle name="Lien hypertexte" xfId="27" builtinId="8" hidden="1"/>
    <cellStyle name="Lien hypertexte" xfId="17" builtinId="8" hidden="1"/>
    <cellStyle name="Lien hypertexte" xfId="9" builtinId="8" hidden="1"/>
    <cellStyle name="Lien hypertexte" xfId="13" builtinId="8" hidden="1"/>
    <cellStyle name="Lien hypertexte" xfId="7" builtinId="8" hidden="1"/>
    <cellStyle name="Lien hypertexte visité" xfId="18" builtinId="9" hidden="1"/>
    <cellStyle name="Lien hypertexte visité" xfId="16" builtinId="9" hidden="1"/>
    <cellStyle name="Lien hypertexte visité" xfId="8" builtinId="9" hidden="1"/>
    <cellStyle name="Lien hypertexte visité" xfId="24" builtinId="9" hidden="1"/>
    <cellStyle name="Lien hypertexte visité" xfId="6" builtinId="9" hidden="1"/>
    <cellStyle name="Lien hypertexte visité" xfId="14" builtinId="9" hidden="1"/>
    <cellStyle name="Lien hypertexte visité" xfId="12" builtinId="9" hidden="1"/>
    <cellStyle name="Lien hypertexte visité" xfId="10" builtinId="9" hidden="1"/>
    <cellStyle name="Lien hypertexte visité" xfId="4" builtinId="9" hidden="1"/>
    <cellStyle name="Lien hypertexte visité" xfId="26" builtinId="9" hidden="1"/>
    <cellStyle name="Lien hypertexte visité" xfId="28" builtinId="9" hidden="1"/>
    <cellStyle name="Lien hypertexte visité" xfId="20" builtinId="9" hidden="1"/>
    <cellStyle name="Lien hypertexte visité" xfId="2" builtinId="9" hidden="1"/>
    <cellStyle name="Lien hypertexte visité" xfId="22" builtinId="9" hidden="1"/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u val="none"/>
        <color auto="1"/>
      </font>
      <fill>
        <patternFill patternType="none">
          <fgColor indexed="64"/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u val="none"/>
        <color auto="1"/>
      </font>
      <fill>
        <patternFill patternType="none">
          <fgColor indexed="64"/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u val="none"/>
        <color auto="1"/>
      </font>
      <fill>
        <patternFill patternType="none">
          <fgColor indexed="64"/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u val="none"/>
        <color auto="1"/>
      </font>
      <fill>
        <patternFill patternType="none">
          <fgColor indexed="64"/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s-calories.com/calorie-571-noix-de-cajou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5"/>
  <sheetViews>
    <sheetView showGridLines="0" topLeftCell="A22" workbookViewId="0">
      <selection activeCell="B52" sqref="B52"/>
    </sheetView>
  </sheetViews>
  <sheetFormatPr baseColWidth="10" defaultColWidth="11.42578125" defaultRowHeight="15" x14ac:dyDescent="0.25"/>
  <cols>
    <col min="2" max="2" width="29" customWidth="1"/>
    <col min="3" max="3" width="39.7109375" customWidth="1"/>
    <col min="4" max="4" width="24.28515625" customWidth="1"/>
    <col min="5" max="8" width="16.140625" customWidth="1"/>
    <col min="9" max="11" width="12.42578125" customWidth="1"/>
  </cols>
  <sheetData>
    <row r="1" spans="1:14" ht="15.75" thickBot="1" x14ac:dyDescent="0.3">
      <c r="A1" s="18"/>
      <c r="I1" s="2"/>
      <c r="J1" s="2"/>
      <c r="K1" s="2"/>
      <c r="L1" s="2"/>
      <c r="M1" s="2"/>
      <c r="N1" s="2"/>
    </row>
    <row r="2" spans="1:14" ht="48" customHeight="1" thickBot="1" x14ac:dyDescent="0.3">
      <c r="E2" s="89" t="s">
        <v>0</v>
      </c>
      <c r="F2" s="90"/>
      <c r="G2" s="90"/>
      <c r="H2" s="90"/>
      <c r="I2" s="36"/>
      <c r="J2" s="37"/>
      <c r="K2" s="37"/>
      <c r="L2" s="3"/>
      <c r="M2" s="3"/>
      <c r="N2" s="3"/>
    </row>
    <row r="3" spans="1:14" ht="29.25" customHeight="1" thickBot="1" x14ac:dyDescent="0.3">
      <c r="B3" s="1" t="s">
        <v>1</v>
      </c>
      <c r="C3" s="22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2" t="s">
        <v>7</v>
      </c>
      <c r="I3" s="28"/>
      <c r="J3" s="25"/>
      <c r="K3" s="25"/>
      <c r="L3" s="2"/>
      <c r="M3" s="2"/>
      <c r="N3" s="2"/>
    </row>
    <row r="4" spans="1:14" x14ac:dyDescent="0.25">
      <c r="B4" s="93" t="s">
        <v>8</v>
      </c>
      <c r="C4" s="4"/>
      <c r="D4" s="9"/>
      <c r="E4" s="10" t="str">
        <f>IF(C4="","",VLOOKUP($C4,'Liste aliments'!B$6:E$212,COLUMNS($A:B),FALSE)/100*$D4)</f>
        <v/>
      </c>
      <c r="F4" s="10" t="str">
        <f>IF(C4="","",VLOOKUP($C4,'Liste aliments'!B$6:E$212,COLUMNS($A:C),FALSE)/100*$D4)</f>
        <v/>
      </c>
      <c r="G4" s="10" t="str">
        <f>IF(C4="","",VLOOKUP($C4,'Liste aliments'!B$6:E$212,COLUMNS($A:D),FALSE)/100*$D4)</f>
        <v/>
      </c>
      <c r="H4" s="32" t="str">
        <f>IF(C4="","",4*E4+4*F4+9*G4)</f>
        <v/>
      </c>
      <c r="I4" s="29"/>
      <c r="J4" s="26"/>
      <c r="K4" s="26"/>
      <c r="L4" s="2"/>
      <c r="M4" s="2"/>
    </row>
    <row r="5" spans="1:14" x14ac:dyDescent="0.25">
      <c r="B5" s="94"/>
      <c r="C5" s="5" t="s">
        <v>9</v>
      </c>
      <c r="D5" s="11">
        <v>125</v>
      </c>
      <c r="E5" s="10">
        <f>IF(C5="","",VLOOKUP($C5,'Liste aliments'!B$6:E$212,COLUMNS($A:B),FALSE)/100*$D5)</f>
        <v>4.5000000000000009</v>
      </c>
      <c r="F5" s="10">
        <f>IF(C5="","",VLOOKUP($C5,'Liste aliments'!B$6:E$212,COLUMNS($A:C),FALSE)/100*$D5)</f>
        <v>16.625</v>
      </c>
      <c r="G5" s="10">
        <f>IF(C5="","",VLOOKUP($C5,'Liste aliments'!B$6:E$212,COLUMNS($A:D),FALSE)/100*$D5)</f>
        <v>4.375</v>
      </c>
      <c r="H5" s="32">
        <f t="shared" ref="H5:H13" si="0">IF(C5="","",4*E5+4*F5+9*G5)</f>
        <v>123.875</v>
      </c>
      <c r="I5" s="29"/>
      <c r="J5" s="26"/>
      <c r="K5" s="26"/>
      <c r="L5" s="2"/>
      <c r="M5" s="2"/>
    </row>
    <row r="6" spans="1:14" x14ac:dyDescent="0.25">
      <c r="B6" s="94"/>
      <c r="C6" s="5" t="s">
        <v>10</v>
      </c>
      <c r="D6" s="11">
        <v>50</v>
      </c>
      <c r="E6" s="10">
        <f>IF(C6="","",VLOOKUP($C6,'Liste aliments'!B$6:E$212,COLUMNS($A:B),FALSE)/100*$D6)</f>
        <v>5.5</v>
      </c>
      <c r="F6" s="10">
        <f>IF(C6="","",VLOOKUP($C6,'Liste aliments'!B$6:E$212,COLUMNS($A:C),FALSE)/100*$D6)</f>
        <v>30</v>
      </c>
      <c r="G6" s="10">
        <f>IF(C6="","",VLOOKUP($C6,'Liste aliments'!B$6:E$212,COLUMNS($A:D),FALSE)/100*$D6)</f>
        <v>4</v>
      </c>
      <c r="H6" s="32">
        <f t="shared" si="0"/>
        <v>178</v>
      </c>
      <c r="I6" s="29"/>
      <c r="J6" s="26"/>
      <c r="K6" s="26"/>
      <c r="L6" s="2"/>
    </row>
    <row r="7" spans="1:14" x14ac:dyDescent="0.25">
      <c r="B7" s="94"/>
      <c r="C7" s="5" t="s">
        <v>11</v>
      </c>
      <c r="D7" s="11">
        <v>120</v>
      </c>
      <c r="E7" s="10">
        <f>IF(C7="","",VLOOKUP($C7,'Liste aliments'!B$6:E$212,COLUMNS($A:B),FALSE)/100*$D7)</f>
        <v>1.7999999999999998</v>
      </c>
      <c r="F7" s="10">
        <f>IF(C7="","",VLOOKUP($C7,'Liste aliments'!B$6:E$212,COLUMNS($A:C),FALSE)/100*$D7)</f>
        <v>24</v>
      </c>
      <c r="G7" s="10">
        <f>IF(C7="","",VLOOKUP($C7,'Liste aliments'!B$6:E$212,COLUMNS($A:D),FALSE)/100*$D7)</f>
        <v>0</v>
      </c>
      <c r="H7" s="32">
        <f t="shared" si="0"/>
        <v>103.2</v>
      </c>
      <c r="I7" s="29"/>
      <c r="J7" s="26"/>
      <c r="K7" s="26"/>
      <c r="L7" s="2"/>
    </row>
    <row r="8" spans="1:14" x14ac:dyDescent="0.25">
      <c r="B8" s="94"/>
      <c r="C8" s="5"/>
      <c r="D8" s="11"/>
      <c r="E8" s="10" t="str">
        <f>IF(C8="","",VLOOKUP($C8,'Liste aliments'!B$6:E$212,COLUMNS($A:B),FALSE)/100*$D8)</f>
        <v/>
      </c>
      <c r="F8" s="10" t="str">
        <f>IF(C8="","",VLOOKUP($C8,'Liste aliments'!B$6:E$212,COLUMNS($A:C),FALSE)/100*$D8)</f>
        <v/>
      </c>
      <c r="G8" s="10" t="str">
        <f>IF(C8="","",VLOOKUP($C8,'Liste aliments'!B$6:E$212,COLUMNS($A:D),FALSE)/100*$D8)</f>
        <v/>
      </c>
      <c r="H8" s="32" t="str">
        <f t="shared" si="0"/>
        <v/>
      </c>
      <c r="I8" s="29"/>
      <c r="J8" s="26"/>
      <c r="K8" s="26"/>
      <c r="L8" s="2"/>
    </row>
    <row r="9" spans="1:14" x14ac:dyDescent="0.25">
      <c r="B9" s="94"/>
      <c r="C9" s="5"/>
      <c r="D9" s="11"/>
      <c r="E9" s="10" t="str">
        <f>IF(C9="","",VLOOKUP($C9,'Liste aliments'!B$6:E$212,COLUMNS($A:B),FALSE)/100*$D9)</f>
        <v/>
      </c>
      <c r="F9" s="10" t="str">
        <f>IF(C9="","",VLOOKUP($C9,'Liste aliments'!B$6:E$212,COLUMNS($A:C),FALSE)/100*$D9)</f>
        <v/>
      </c>
      <c r="G9" s="10" t="str">
        <f>IF(C9="","",VLOOKUP($C9,'Liste aliments'!B$6:E$212,COLUMNS($A:D),FALSE)/100*$D9)</f>
        <v/>
      </c>
      <c r="H9" s="32" t="str">
        <f t="shared" si="0"/>
        <v/>
      </c>
      <c r="I9" s="29"/>
      <c r="J9" s="26"/>
      <c r="K9" s="26"/>
      <c r="L9" s="2"/>
    </row>
    <row r="10" spans="1:14" x14ac:dyDescent="0.25">
      <c r="B10" s="94"/>
      <c r="C10" s="5"/>
      <c r="D10" s="11"/>
      <c r="E10" s="10" t="str">
        <f>IF(C10="","",VLOOKUP($C10,'Liste aliments'!B$6:E$212,COLUMNS($A:B),FALSE)/100*$D10)</f>
        <v/>
      </c>
      <c r="F10" s="10" t="str">
        <f>IF(C10="","",VLOOKUP($C10,'Liste aliments'!B$6:E$212,COLUMNS($A:C),FALSE)/100*$D10)</f>
        <v/>
      </c>
      <c r="G10" s="10" t="str">
        <f>IF(C10="","",VLOOKUP($C10,'Liste aliments'!B$6:E$212,COLUMNS($A:D),FALSE)/100*$D10)</f>
        <v/>
      </c>
      <c r="H10" s="32" t="str">
        <f t="shared" si="0"/>
        <v/>
      </c>
      <c r="I10" s="29"/>
      <c r="J10" s="26"/>
      <c r="K10" s="26"/>
      <c r="L10" s="2"/>
    </row>
    <row r="11" spans="1:14" x14ac:dyDescent="0.25">
      <c r="B11" s="94"/>
      <c r="C11" s="5"/>
      <c r="D11" s="11"/>
      <c r="E11" s="10" t="str">
        <f>IF(C11="","",VLOOKUP($C11,'Liste aliments'!B$6:E$212,COLUMNS($A:B),FALSE)/100*$D11)</f>
        <v/>
      </c>
      <c r="F11" s="10" t="str">
        <f>IF(C11="","",VLOOKUP($C11,'Liste aliments'!B$6:E$212,COLUMNS($A:C),FALSE)/100*$D11)</f>
        <v/>
      </c>
      <c r="G11" s="10" t="str">
        <f>IF(C11="","",VLOOKUP($C11,'Liste aliments'!B$6:E$212,COLUMNS($A:D),FALSE)/100*$D11)</f>
        <v/>
      </c>
      <c r="H11" s="32" t="str">
        <f t="shared" si="0"/>
        <v/>
      </c>
      <c r="I11" s="29"/>
      <c r="J11" s="26"/>
      <c r="K11" s="26"/>
      <c r="L11" s="2"/>
    </row>
    <row r="12" spans="1:14" x14ac:dyDescent="0.25">
      <c r="B12" s="94"/>
      <c r="C12" s="5"/>
      <c r="D12" s="11"/>
      <c r="E12" s="10" t="str">
        <f>IF(C12="","",VLOOKUP($C12,'Liste aliments'!B$6:E$212,COLUMNS($A:B),FALSE)/100*$D12)</f>
        <v/>
      </c>
      <c r="F12" s="10" t="str">
        <f>IF(C12="","",VLOOKUP($C12,'Liste aliments'!B$6:E$212,COLUMNS($A:C),FALSE)/100*$D12)</f>
        <v/>
      </c>
      <c r="G12" s="10" t="str">
        <f>IF(C12="","",VLOOKUP($C12,'Liste aliments'!B$6:E$212,COLUMNS($A:D),FALSE)/100*$D12)</f>
        <v/>
      </c>
      <c r="H12" s="32" t="str">
        <f t="shared" si="0"/>
        <v/>
      </c>
      <c r="I12" s="29"/>
      <c r="J12" s="26"/>
      <c r="K12" s="26"/>
      <c r="L12" s="2"/>
    </row>
    <row r="13" spans="1:14" ht="15.75" thickBot="1" x14ac:dyDescent="0.3">
      <c r="B13" s="94"/>
      <c r="C13" s="6"/>
      <c r="D13" s="14"/>
      <c r="E13" s="10" t="str">
        <f>IF(C13="","",VLOOKUP($C13,'Liste aliments'!B$6:E$212,COLUMNS($A:B),FALSE)/100*$D13)</f>
        <v/>
      </c>
      <c r="F13" s="10" t="str">
        <f>IF(C13="","",VLOOKUP($C13,'Liste aliments'!B$6:E$212,COLUMNS($A:C),FALSE)/100*$D13)</f>
        <v/>
      </c>
      <c r="G13" s="10" t="str">
        <f>IF(C13="","",VLOOKUP($C13,'Liste aliments'!B$6:E$212,COLUMNS($A:D),FALSE)/100*$D13)</f>
        <v/>
      </c>
      <c r="H13" s="33" t="str">
        <f t="shared" si="0"/>
        <v/>
      </c>
      <c r="I13" s="29"/>
      <c r="J13" s="26"/>
      <c r="K13" s="26"/>
      <c r="L13" s="2"/>
    </row>
    <row r="14" spans="1:14" ht="18" thickBot="1" x14ac:dyDescent="0.35">
      <c r="B14" s="19"/>
      <c r="C14" s="20"/>
      <c r="D14" s="34" t="s">
        <v>12</v>
      </c>
      <c r="E14" s="21">
        <f>SUM(E4:E13)</f>
        <v>11.8</v>
      </c>
      <c r="F14" s="21">
        <f t="shared" ref="F14:H14" si="1">SUM(F4:F13)</f>
        <v>70.625</v>
      </c>
      <c r="G14" s="21">
        <f t="shared" si="1"/>
        <v>8.375</v>
      </c>
      <c r="H14" s="31">
        <f t="shared" si="1"/>
        <v>405.07499999999999</v>
      </c>
      <c r="I14" s="30"/>
      <c r="J14" s="27"/>
      <c r="K14" s="27"/>
      <c r="L14" s="2"/>
    </row>
    <row r="15" spans="1:14" x14ac:dyDescent="0.25">
      <c r="B15" s="93" t="s">
        <v>13</v>
      </c>
      <c r="C15" s="4"/>
      <c r="D15" s="9"/>
      <c r="E15" s="10" t="str">
        <f>IF(C15="","",VLOOKUP($C15,'Liste aliments'!B$6:E$212,COLUMNS($A:B),FALSE)/100*$D15)</f>
        <v/>
      </c>
      <c r="F15" s="10" t="str">
        <f>IF(C15="","",VLOOKUP($C15,'Liste aliments'!B$6:E$212,COLUMNS($A:C),FALSE)/100*$D15)</f>
        <v/>
      </c>
      <c r="G15" s="10" t="str">
        <f>IF(C15="","",VLOOKUP($C15,'Liste aliments'!B$6:E$212,COLUMNS($A:D),FALSE)/100*$D15)</f>
        <v/>
      </c>
      <c r="H15" s="32" t="str">
        <f>IF(C15="","",4*E15+4*F15+9*G15)</f>
        <v/>
      </c>
      <c r="I15" s="29"/>
      <c r="J15" s="26"/>
      <c r="K15" s="26"/>
      <c r="L15" s="2"/>
    </row>
    <row r="16" spans="1:14" x14ac:dyDescent="0.25">
      <c r="B16" s="94"/>
      <c r="C16" s="5" t="s">
        <v>14</v>
      </c>
      <c r="D16" s="11">
        <v>120</v>
      </c>
      <c r="E16" s="10">
        <f>IF(C16="","",VLOOKUP($C16,'Liste aliments'!B$6:E$212,COLUMNS($A:B),FALSE)/100*$D16)</f>
        <v>22.8</v>
      </c>
      <c r="F16" s="10">
        <f>IF(C16="","",VLOOKUP($C16,'Liste aliments'!B$6:E$212,COLUMNS($A:C),FALSE)/100*$D16)</f>
        <v>0</v>
      </c>
      <c r="G16" s="10">
        <f>IF(C16="","",VLOOKUP($C16,'Liste aliments'!B$6:E$212,COLUMNS($A:D),FALSE)/100*$D16)</f>
        <v>4.68</v>
      </c>
      <c r="H16" s="32">
        <f t="shared" ref="H16:H24" si="2">IF(C16="","",4*E16+4*F16+9*G16)</f>
        <v>133.32</v>
      </c>
      <c r="I16" s="29"/>
      <c r="J16" s="26"/>
      <c r="K16" s="26"/>
      <c r="L16" s="2"/>
    </row>
    <row r="17" spans="2:12" x14ac:dyDescent="0.25">
      <c r="B17" s="94"/>
      <c r="C17" s="5" t="s">
        <v>15</v>
      </c>
      <c r="D17" s="11">
        <v>300</v>
      </c>
      <c r="E17" s="10">
        <f>IF(C17="","",VLOOKUP($C17,'Liste aliments'!B$6:E$212,COLUMNS($A:B),FALSE)/100*$D17)</f>
        <v>4.8</v>
      </c>
      <c r="F17" s="10">
        <f>IF(C17="","",VLOOKUP($C17,'Liste aliments'!B$6:E$212,COLUMNS($A:C),FALSE)/100*$D17)</f>
        <v>9</v>
      </c>
      <c r="G17" s="10">
        <f>IF(C17="","",VLOOKUP($C17,'Liste aliments'!B$6:E$212,COLUMNS($A:D),FALSE)/100*$D17)</f>
        <v>0</v>
      </c>
      <c r="H17" s="32">
        <f t="shared" si="2"/>
        <v>55.2</v>
      </c>
      <c r="I17" s="29"/>
      <c r="J17" s="26"/>
      <c r="K17" s="26"/>
      <c r="L17" s="2"/>
    </row>
    <row r="18" spans="2:12" x14ac:dyDescent="0.25">
      <c r="B18" s="94"/>
      <c r="C18" s="5" t="s">
        <v>16</v>
      </c>
      <c r="D18" s="11">
        <v>60</v>
      </c>
      <c r="E18" s="10">
        <f>IF(C18="","",VLOOKUP($C18,'Liste aliments'!B$6:E$212,COLUMNS($A:B),FALSE)/100*$D18)</f>
        <v>4.5</v>
      </c>
      <c r="F18" s="10">
        <f>IF(C18="","",VLOOKUP($C18,'Liste aliments'!B$6:E$212,COLUMNS($A:C),FALSE)/100*$D18)</f>
        <v>44.58</v>
      </c>
      <c r="G18" s="10">
        <f>IF(C18="","",VLOOKUP($C18,'Liste aliments'!B$6:E$212,COLUMNS($A:D),FALSE)/100*$D18)</f>
        <v>1.5</v>
      </c>
      <c r="H18" s="32">
        <f>IF(C18="","",4*E18+4*F18+9*G18)</f>
        <v>209.82</v>
      </c>
      <c r="I18" s="29"/>
      <c r="J18" s="26"/>
      <c r="K18" s="26"/>
      <c r="L18" s="2"/>
    </row>
    <row r="19" spans="2:12" x14ac:dyDescent="0.25">
      <c r="B19" s="94"/>
      <c r="C19" s="5" t="s">
        <v>17</v>
      </c>
      <c r="D19" s="11">
        <v>60</v>
      </c>
      <c r="E19" s="10">
        <f>IF(C19="","",VLOOKUP($C19,'Liste aliments'!B$6:E$212,COLUMNS($A:B),FALSE)/100*$D19)</f>
        <v>1.7999999999999998</v>
      </c>
      <c r="F19" s="10">
        <f>IF(C19="","",VLOOKUP($C19,'Liste aliments'!B$6:E$212,COLUMNS($A:C),FALSE)/100*$D19)</f>
        <v>1.7999999999999998</v>
      </c>
      <c r="G19" s="10">
        <f>IF(C19="","",VLOOKUP($C19,'Liste aliments'!B$6:E$212,COLUMNS($A:D),FALSE)/100*$D19)</f>
        <v>12</v>
      </c>
      <c r="H19" s="32">
        <f>IF(C19="","",4*E19+4*F19+9*G19)</f>
        <v>122.4</v>
      </c>
      <c r="I19" s="29"/>
      <c r="J19" s="26"/>
      <c r="K19" s="26"/>
      <c r="L19" s="2"/>
    </row>
    <row r="20" spans="2:12" x14ac:dyDescent="0.25">
      <c r="B20" s="94"/>
      <c r="C20" s="5" t="s">
        <v>18</v>
      </c>
      <c r="D20" s="11">
        <v>150</v>
      </c>
      <c r="E20" s="10">
        <f>IF(C20="","",VLOOKUP($C20,'Liste aliments'!B$6:E$212,COLUMNS($A:B),FALSE)/100*$D20)</f>
        <v>0.45</v>
      </c>
      <c r="F20" s="10">
        <f>IF(C20="","",VLOOKUP($C20,'Liste aliments'!B$6:E$212,COLUMNS($A:C),FALSE)/100*$D20)</f>
        <v>18</v>
      </c>
      <c r="G20" s="10">
        <f>IF(C20="","",VLOOKUP($C20,'Liste aliments'!B$6:E$212,COLUMNS($A:D),FALSE)/100*$D20)</f>
        <v>0.45</v>
      </c>
      <c r="H20" s="32">
        <f>IF(C20="","",4*E20+4*F20+9*G20)</f>
        <v>77.849999999999994</v>
      </c>
      <c r="I20" s="29"/>
      <c r="J20" s="26"/>
      <c r="K20" s="26"/>
      <c r="L20" s="2"/>
    </row>
    <row r="21" spans="2:12" x14ac:dyDescent="0.25">
      <c r="B21" s="94"/>
      <c r="C21" s="5" t="s">
        <v>19</v>
      </c>
      <c r="D21" s="11">
        <v>30</v>
      </c>
      <c r="E21" s="10">
        <f>IF(C21="","",VLOOKUP($C21,'Liste aliments'!B$6:E$212,COLUMNS($A:B),FALSE)/100*$D21)</f>
        <v>5.3999999999999995</v>
      </c>
      <c r="F21" s="10">
        <f>IF(C21="","",VLOOKUP($C21,'Liste aliments'!B$6:E$212,COLUMNS($A:C),FALSE)/100*$D21)</f>
        <v>0.3</v>
      </c>
      <c r="G21" s="10">
        <f>IF(C21="","",VLOOKUP($C21,'Liste aliments'!B$6:E$212,COLUMNS($A:D),FALSE)/100*$D21)</f>
        <v>8.5499999999999989</v>
      </c>
      <c r="H21" s="32">
        <f>IF(C21="","",4*E21+4*F21+9*G21)</f>
        <v>99.749999999999986</v>
      </c>
      <c r="I21" s="29"/>
      <c r="J21" s="26"/>
      <c r="K21" s="26"/>
      <c r="L21" s="2"/>
    </row>
    <row r="22" spans="2:12" x14ac:dyDescent="0.25">
      <c r="B22" s="94"/>
      <c r="C22" s="5"/>
      <c r="D22" s="11"/>
      <c r="E22" s="10" t="str">
        <f>IF(C22="","",VLOOKUP($C22,'Liste aliments'!B$6:E$212,COLUMNS($A:B),FALSE)/100*$D22)</f>
        <v/>
      </c>
      <c r="F22" s="10" t="str">
        <f>IF(C22="","",VLOOKUP($C22,'Liste aliments'!B$6:E$212,COLUMNS($A:C),FALSE)/100*$D22)</f>
        <v/>
      </c>
      <c r="G22" s="10" t="str">
        <f>IF(C22="","",VLOOKUP($C22,'Liste aliments'!B$6:E$212,COLUMNS($A:D),FALSE)/100*$D22)</f>
        <v/>
      </c>
      <c r="H22" s="32" t="str">
        <f t="shared" si="2"/>
        <v/>
      </c>
      <c r="I22" s="29"/>
      <c r="J22" s="26"/>
      <c r="K22" s="26"/>
      <c r="L22" s="2"/>
    </row>
    <row r="23" spans="2:12" x14ac:dyDescent="0.25">
      <c r="B23" s="94"/>
      <c r="C23" s="5"/>
      <c r="D23" s="11"/>
      <c r="E23" s="10" t="str">
        <f>IF(C23="","",VLOOKUP($C23,'Liste aliments'!B$6:E$212,COLUMNS($A:B),FALSE)/100*$D23)</f>
        <v/>
      </c>
      <c r="F23" s="10" t="str">
        <f>IF(C23="","",VLOOKUP($C23,'Liste aliments'!B$6:E$212,COLUMNS($A:C),FALSE)/100*$D23)</f>
        <v/>
      </c>
      <c r="G23" s="10" t="str">
        <f>IF(C23="","",VLOOKUP($C23,'Liste aliments'!B$6:E$212,COLUMNS($A:D),FALSE)/100*$D23)</f>
        <v/>
      </c>
      <c r="H23" s="32" t="str">
        <f t="shared" si="2"/>
        <v/>
      </c>
      <c r="I23" s="29"/>
      <c r="J23" s="26"/>
      <c r="K23" s="26"/>
      <c r="L23" s="2"/>
    </row>
    <row r="24" spans="2:12" ht="15.75" thickBot="1" x14ac:dyDescent="0.3">
      <c r="B24" s="94"/>
      <c r="C24" s="6"/>
      <c r="D24" s="14"/>
      <c r="E24" s="10" t="str">
        <f>IF(C24="","",VLOOKUP($C24,'Liste aliments'!B$6:E$212,COLUMNS($A:B),FALSE)/100*$D24)</f>
        <v/>
      </c>
      <c r="F24" s="10" t="str">
        <f>IF(C24="","",VLOOKUP($C24,'Liste aliments'!B$6:E$212,COLUMNS($A:C),FALSE)/100*$D24)</f>
        <v/>
      </c>
      <c r="G24" s="10" t="str">
        <f>IF(C24="","",VLOOKUP($C24,'Liste aliments'!B$6:E$212,COLUMNS($A:D),FALSE)/100*$D24)</f>
        <v/>
      </c>
      <c r="H24" s="33" t="str">
        <f t="shared" si="2"/>
        <v/>
      </c>
      <c r="I24" s="29"/>
      <c r="J24" s="26"/>
      <c r="K24" s="26"/>
      <c r="L24" s="2"/>
    </row>
    <row r="25" spans="2:12" ht="18" thickBot="1" x14ac:dyDescent="0.35">
      <c r="B25" s="19"/>
      <c r="C25" s="20"/>
      <c r="D25" s="12" t="s">
        <v>12</v>
      </c>
      <c r="E25" s="21">
        <f>SUM(E15:E24)</f>
        <v>39.75</v>
      </c>
      <c r="F25" s="21">
        <f t="shared" ref="F25:H25" si="3">SUM(F15:F24)</f>
        <v>73.679999999999993</v>
      </c>
      <c r="G25" s="21">
        <f t="shared" si="3"/>
        <v>27.18</v>
      </c>
      <c r="H25" s="31">
        <f t="shared" si="3"/>
        <v>698.34</v>
      </c>
      <c r="I25" s="30"/>
      <c r="J25" s="27"/>
      <c r="K25" s="27"/>
      <c r="L25" s="2"/>
    </row>
    <row r="26" spans="2:12" x14ac:dyDescent="0.25">
      <c r="B26" s="93" t="s">
        <v>20</v>
      </c>
      <c r="C26" s="4"/>
      <c r="D26" s="13"/>
      <c r="E26" s="10" t="str">
        <f>IF(C26="","",VLOOKUP($C26,'Liste aliments'!B$6:E$212,COLUMNS($A:B),FALSE)/100*$D26)</f>
        <v/>
      </c>
      <c r="F26" s="10" t="str">
        <f>IF(C26="","",VLOOKUP($C26,'Liste aliments'!B$6:E$212,COLUMNS($A:C),FALSE)/100*$D26)</f>
        <v/>
      </c>
      <c r="G26" s="10" t="str">
        <f>IF(C26="","",VLOOKUP($C26,'Liste aliments'!B$6:E$212,COLUMNS($A:D),FALSE)/100*$D26)</f>
        <v/>
      </c>
      <c r="H26" s="32" t="str">
        <f>IF(C26="","",4*E26+4*F26+9*G26)</f>
        <v/>
      </c>
      <c r="I26" s="29"/>
      <c r="J26" s="26"/>
      <c r="K26" s="26"/>
      <c r="L26" s="2"/>
    </row>
    <row r="27" spans="2:12" x14ac:dyDescent="0.25">
      <c r="B27" s="94"/>
      <c r="C27" s="5"/>
      <c r="D27" s="11"/>
      <c r="E27" s="10" t="str">
        <f>IF(C27="","",VLOOKUP($C27,'Liste aliments'!B$6:E$212,COLUMNS($A:B),FALSE)/100*$D27)</f>
        <v/>
      </c>
      <c r="F27" s="10" t="str">
        <f>IF(C27="","",VLOOKUP($C27,'Liste aliments'!B$6:E$212,COLUMNS($A:C),FALSE)/100*$D27)</f>
        <v/>
      </c>
      <c r="G27" s="10" t="str">
        <f>IF(C27="","",VLOOKUP($C27,'Liste aliments'!B$6:E$212,COLUMNS($A:D),FALSE)/100*$D27)</f>
        <v/>
      </c>
      <c r="H27" s="32" t="str">
        <f t="shared" ref="H27:H35" si="4">IF(C27="","",4*E27+4*F27+9*G27)</f>
        <v/>
      </c>
      <c r="I27" s="29"/>
      <c r="J27" s="26"/>
      <c r="K27" s="26"/>
      <c r="L27" s="2"/>
    </row>
    <row r="28" spans="2:12" x14ac:dyDescent="0.25">
      <c r="B28" s="94"/>
      <c r="C28" s="5"/>
      <c r="D28" s="11"/>
      <c r="E28" s="10" t="str">
        <f>IF(C28="","",VLOOKUP($C28,'Liste aliments'!B$6:E$212,COLUMNS($A:B),FALSE)/100*$D28)</f>
        <v/>
      </c>
      <c r="F28" s="10" t="str">
        <f>IF(C28="","",VLOOKUP($C28,'Liste aliments'!B$6:E$212,COLUMNS($A:C),FALSE)/100*$D28)</f>
        <v/>
      </c>
      <c r="G28" s="10" t="str">
        <f>IF(C28="","",VLOOKUP($C28,'Liste aliments'!B$6:E$212,COLUMNS($A:D),FALSE)/100*$D28)</f>
        <v/>
      </c>
      <c r="H28" s="32" t="str">
        <f t="shared" si="4"/>
        <v/>
      </c>
      <c r="I28" s="29"/>
      <c r="J28" s="26"/>
      <c r="K28" s="26"/>
      <c r="L28" s="2"/>
    </row>
    <row r="29" spans="2:12" x14ac:dyDescent="0.25">
      <c r="B29" s="94"/>
      <c r="C29" s="5" t="s">
        <v>21</v>
      </c>
      <c r="D29" s="11">
        <v>120</v>
      </c>
      <c r="E29" s="10">
        <f>IF(C29="","",VLOOKUP($C29,'Liste aliments'!B$6:E$212,COLUMNS($A:B),FALSE)/100*$D29)</f>
        <v>0.48</v>
      </c>
      <c r="F29" s="10">
        <f>IF(C29="","",VLOOKUP($C29,'Liste aliments'!B$6:E$212,COLUMNS($A:C),FALSE)/100*$D29)</f>
        <v>14.399999999999999</v>
      </c>
      <c r="G29" s="10">
        <f>IF(C29="","",VLOOKUP($C29,'Liste aliments'!B$6:E$212,COLUMNS($A:D),FALSE)/100*$D29)</f>
        <v>0.72</v>
      </c>
      <c r="H29" s="32">
        <f t="shared" si="4"/>
        <v>66</v>
      </c>
      <c r="I29" s="29"/>
      <c r="J29" s="26"/>
      <c r="K29" s="26"/>
      <c r="L29" s="2"/>
    </row>
    <row r="30" spans="2:12" x14ac:dyDescent="0.25">
      <c r="B30" s="94"/>
      <c r="C30" s="5"/>
      <c r="D30" s="11"/>
      <c r="E30" s="10" t="str">
        <f>IF(C30="","",VLOOKUP($C30,'Liste aliments'!B$6:E$212,COLUMNS($A:B),FALSE)/100*$D30)</f>
        <v/>
      </c>
      <c r="F30" s="10" t="str">
        <f>IF(C30="","",VLOOKUP($C30,'Liste aliments'!B$6:E$212,COLUMNS($A:C),FALSE)/100*$D30)</f>
        <v/>
      </c>
      <c r="G30" s="10" t="str">
        <f>IF(C30="","",VLOOKUP($C30,'Liste aliments'!B$6:E$212,COLUMNS($A:D),FALSE)/100*$D30)</f>
        <v/>
      </c>
      <c r="H30" s="32" t="str">
        <f t="shared" si="4"/>
        <v/>
      </c>
      <c r="I30" s="29"/>
      <c r="J30" s="26"/>
      <c r="K30" s="26"/>
      <c r="L30" s="2"/>
    </row>
    <row r="31" spans="2:12" x14ac:dyDescent="0.25">
      <c r="B31" s="94"/>
      <c r="C31" s="5"/>
      <c r="D31" s="11"/>
      <c r="E31" s="10" t="str">
        <f>IF(C31="","",VLOOKUP($C31,'Liste aliments'!B$6:E$212,COLUMNS($A:B),FALSE)/100*$D31)</f>
        <v/>
      </c>
      <c r="F31" s="10" t="str">
        <f>IF(C31="","",VLOOKUP($C31,'Liste aliments'!B$6:E$212,COLUMNS($A:C),FALSE)/100*$D31)</f>
        <v/>
      </c>
      <c r="G31" s="10" t="str">
        <f>IF(C31="","",VLOOKUP($C31,'Liste aliments'!B$6:E$212,COLUMNS($A:D),FALSE)/100*$D31)</f>
        <v/>
      </c>
      <c r="H31" s="32" t="str">
        <f t="shared" si="4"/>
        <v/>
      </c>
      <c r="I31" s="29"/>
      <c r="J31" s="26"/>
      <c r="K31" s="26"/>
      <c r="L31" s="2"/>
    </row>
    <row r="32" spans="2:12" x14ac:dyDescent="0.25">
      <c r="B32" s="94"/>
      <c r="C32" s="5"/>
      <c r="D32" s="11"/>
      <c r="E32" s="10" t="str">
        <f>IF(C32="","",VLOOKUP($C32,'Liste aliments'!B$6:E$212,COLUMNS($A:B),FALSE)/100*$D32)</f>
        <v/>
      </c>
      <c r="F32" s="10" t="str">
        <f>IF(C32="","",VLOOKUP($C32,'Liste aliments'!B$6:E$212,COLUMNS($A:C),FALSE)/100*$D32)</f>
        <v/>
      </c>
      <c r="G32" s="10" t="str">
        <f>IF(C32="","",VLOOKUP($C32,'Liste aliments'!B$6:E$212,COLUMNS($A:D),FALSE)/100*$D32)</f>
        <v/>
      </c>
      <c r="H32" s="32" t="str">
        <f t="shared" si="4"/>
        <v/>
      </c>
      <c r="I32" s="29"/>
      <c r="J32" s="26"/>
      <c r="K32" s="26"/>
      <c r="L32" s="2"/>
    </row>
    <row r="33" spans="2:12" x14ac:dyDescent="0.25">
      <c r="B33" s="94"/>
      <c r="C33" s="5"/>
      <c r="D33" s="11"/>
      <c r="E33" s="10" t="str">
        <f>IF(C33="","",VLOOKUP($C33,'Liste aliments'!B$6:E$212,COLUMNS($A:B),FALSE)/100*$D33)</f>
        <v/>
      </c>
      <c r="F33" s="10" t="str">
        <f>IF(C33="","",VLOOKUP($C33,'Liste aliments'!B$6:E$212,COLUMNS($A:C),FALSE)/100*$D33)</f>
        <v/>
      </c>
      <c r="G33" s="10" t="str">
        <f>IF(C33="","",VLOOKUP($C33,'Liste aliments'!B$6:E$212,COLUMNS($A:D),FALSE)/100*$D33)</f>
        <v/>
      </c>
      <c r="H33" s="32" t="str">
        <f t="shared" si="4"/>
        <v/>
      </c>
      <c r="I33" s="29"/>
      <c r="J33" s="26"/>
      <c r="K33" s="26"/>
      <c r="L33" s="2"/>
    </row>
    <row r="34" spans="2:12" x14ac:dyDescent="0.25">
      <c r="B34" s="94"/>
      <c r="C34" s="5"/>
      <c r="D34" s="11"/>
      <c r="E34" s="10" t="str">
        <f>IF(C34="","",VLOOKUP($C34,'Liste aliments'!B$6:E$212,COLUMNS($A:B),FALSE)/100*$D34)</f>
        <v/>
      </c>
      <c r="F34" s="10" t="str">
        <f>IF(C34="","",VLOOKUP($C34,'Liste aliments'!B$6:E$212,COLUMNS($A:C),FALSE)/100*$D34)</f>
        <v/>
      </c>
      <c r="G34" s="10" t="str">
        <f>IF(C34="","",VLOOKUP($C34,'Liste aliments'!B$6:E$212,COLUMNS($A:D),FALSE)/100*$D34)</f>
        <v/>
      </c>
      <c r="H34" s="32" t="str">
        <f t="shared" si="4"/>
        <v/>
      </c>
      <c r="I34" s="29"/>
      <c r="J34" s="26"/>
      <c r="K34" s="26"/>
      <c r="L34" s="2"/>
    </row>
    <row r="35" spans="2:12" ht="15.75" thickBot="1" x14ac:dyDescent="0.3">
      <c r="B35" s="94"/>
      <c r="C35" s="6"/>
      <c r="D35" s="14"/>
      <c r="E35" s="10" t="str">
        <f>IF(C35="","",VLOOKUP($C35,'Liste aliments'!B$6:E$212,COLUMNS($A:B),FALSE)/100*$D35)</f>
        <v/>
      </c>
      <c r="F35" s="10" t="str">
        <f>IF(C35="","",VLOOKUP($C35,'Liste aliments'!B$6:E$212,COLUMNS($A:C),FALSE)/100*$D35)</f>
        <v/>
      </c>
      <c r="G35" s="10" t="str">
        <f>IF(C35="","",VLOOKUP($C35,'Liste aliments'!B$6:E$212,COLUMNS($A:D),FALSE)/100*$D35)</f>
        <v/>
      </c>
      <c r="H35" s="33" t="str">
        <f t="shared" si="4"/>
        <v/>
      </c>
      <c r="I35" s="29"/>
      <c r="J35" s="26"/>
      <c r="K35" s="26"/>
      <c r="L35" s="2"/>
    </row>
    <row r="36" spans="2:12" ht="18" thickBot="1" x14ac:dyDescent="0.35">
      <c r="B36" s="19"/>
      <c r="C36" s="20"/>
      <c r="D36" s="34" t="s">
        <v>12</v>
      </c>
      <c r="E36" s="21">
        <f>SUM(E26:E35)</f>
        <v>0.48</v>
      </c>
      <c r="F36" s="21">
        <f t="shared" ref="F36:H36" si="5">SUM(F26:F35)</f>
        <v>14.399999999999999</v>
      </c>
      <c r="G36" s="21">
        <f t="shared" si="5"/>
        <v>0.72</v>
      </c>
      <c r="H36" s="31">
        <f t="shared" si="5"/>
        <v>66</v>
      </c>
      <c r="I36" s="30"/>
      <c r="J36" s="27"/>
      <c r="K36" s="27"/>
      <c r="L36" s="2"/>
    </row>
    <row r="37" spans="2:12" x14ac:dyDescent="0.25">
      <c r="B37" s="93" t="s">
        <v>22</v>
      </c>
      <c r="C37" s="5" t="s">
        <v>23</v>
      </c>
      <c r="D37" s="9">
        <v>100</v>
      </c>
      <c r="E37" s="10">
        <f>IF(C37="","",VLOOKUP($C37,'Liste aliments'!B$6:E$212,COLUMNS($A:B),FALSE)/100*$D37)</f>
        <v>20</v>
      </c>
      <c r="F37" s="10">
        <f>IF(C37="","",VLOOKUP($C37,'Liste aliments'!B$6:E$212,COLUMNS($A:C),FALSE)/100*$D37)</f>
        <v>54</v>
      </c>
      <c r="G37" s="10">
        <f>IF(C37="","",VLOOKUP($C37,'Liste aliments'!B$6:E$212,COLUMNS($A:D),FALSE)/100*$D37)</f>
        <v>4.7</v>
      </c>
      <c r="H37" s="32">
        <f>IF(C37="","",4*E37+4*F37+9*G37)</f>
        <v>338.3</v>
      </c>
      <c r="I37" s="29"/>
      <c r="J37" s="26"/>
      <c r="K37" s="26"/>
      <c r="L37" s="2"/>
    </row>
    <row r="38" spans="2:12" x14ac:dyDescent="0.25">
      <c r="B38" s="94"/>
      <c r="C38" s="5"/>
      <c r="D38" s="11"/>
      <c r="E38" s="10" t="str">
        <f>IF(C38="","",VLOOKUP($C38,'Liste aliments'!B$6:E$212,COLUMNS($A:B),FALSE)/100*$D38)</f>
        <v/>
      </c>
      <c r="F38" s="10" t="str">
        <f>IF(C38="","",VLOOKUP($C38,'Liste aliments'!B$6:E$212,COLUMNS($A:C),FALSE)/100*$D38)</f>
        <v/>
      </c>
      <c r="G38" s="10" t="str">
        <f>IF(C38="","",VLOOKUP($C38,'Liste aliments'!B$6:E$212,COLUMNS($A:D),FALSE)/100*$D38)</f>
        <v/>
      </c>
      <c r="H38" s="32" t="str">
        <f t="shared" ref="H38:H46" si="6">IF(C38="","",4*E38+4*F38+9*G38)</f>
        <v/>
      </c>
      <c r="I38" s="29"/>
      <c r="J38" s="26"/>
      <c r="K38" s="26"/>
      <c r="L38" s="2"/>
    </row>
    <row r="39" spans="2:12" x14ac:dyDescent="0.25">
      <c r="B39" s="94"/>
      <c r="C39" s="5" t="s">
        <v>24</v>
      </c>
      <c r="D39" s="11">
        <v>200</v>
      </c>
      <c r="E39" s="10">
        <f>IF(C39="","",VLOOKUP($C39,'Liste aliments'!B$6:E$212,COLUMNS($A:B),FALSE)/100*$D39)</f>
        <v>6</v>
      </c>
      <c r="F39" s="10">
        <f>IF(C39="","",VLOOKUP($C39,'Liste aliments'!B$6:E$212,COLUMNS($A:C),FALSE)/100*$D39)</f>
        <v>4.8</v>
      </c>
      <c r="G39" s="10">
        <f>IF(C39="","",VLOOKUP($C39,'Liste aliments'!B$6:E$212,COLUMNS($A:D),FALSE)/100*$D39)</f>
        <v>0.8</v>
      </c>
      <c r="H39" s="32">
        <f t="shared" si="6"/>
        <v>50.400000000000006</v>
      </c>
      <c r="I39" s="29"/>
      <c r="J39" s="26"/>
      <c r="K39" s="26"/>
      <c r="L39" s="2"/>
    </row>
    <row r="40" spans="2:12" x14ac:dyDescent="0.25">
      <c r="B40" s="94"/>
      <c r="C40" s="5"/>
      <c r="D40" s="11"/>
      <c r="E40" s="10" t="str">
        <f>IF(C40="","",VLOOKUP($C40,'Liste aliments'!B$6:E$212,COLUMNS($A:B),FALSE)/100*$D40)</f>
        <v/>
      </c>
      <c r="F40" s="10" t="str">
        <f>IF(C40="","",VLOOKUP($C40,'Liste aliments'!B$6:E$212,COLUMNS($A:C),FALSE)/100*$D40)</f>
        <v/>
      </c>
      <c r="G40" s="10" t="str">
        <f>IF(C40="","",VLOOKUP($C40,'Liste aliments'!B$6:E$212,COLUMNS($A:D),FALSE)/100*$D40)</f>
        <v/>
      </c>
      <c r="H40" s="32" t="str">
        <f>IF(C40="","",4*E40+4*F40+9*G40)</f>
        <v/>
      </c>
      <c r="I40" s="29"/>
      <c r="J40" s="26"/>
      <c r="K40" s="26"/>
      <c r="L40" s="2"/>
    </row>
    <row r="41" spans="2:12" x14ac:dyDescent="0.25">
      <c r="B41" s="94"/>
      <c r="C41" s="5"/>
      <c r="D41" s="11"/>
      <c r="E41" s="10" t="str">
        <f>IF(C41="","",VLOOKUP($C41,'Liste aliments'!B$6:E$212,COLUMNS($A:B),FALSE)/100*$D41)</f>
        <v/>
      </c>
      <c r="F41" s="10" t="str">
        <f>IF(C41="","",VLOOKUP($C41,'Liste aliments'!B$6:E$212,COLUMNS($A:C),FALSE)/100*$D41)</f>
        <v/>
      </c>
      <c r="G41" s="10" t="str">
        <f>IF(C41="","",VLOOKUP($C41,'Liste aliments'!B$6:E$212,COLUMNS($A:D),FALSE)/100*$D41)</f>
        <v/>
      </c>
      <c r="H41" s="32" t="str">
        <f t="shared" si="6"/>
        <v/>
      </c>
      <c r="I41" s="29"/>
      <c r="J41" s="26"/>
      <c r="K41" s="26"/>
      <c r="L41" s="2"/>
    </row>
    <row r="42" spans="2:12" x14ac:dyDescent="0.25">
      <c r="B42" s="94"/>
      <c r="C42" s="5" t="s">
        <v>25</v>
      </c>
      <c r="D42" s="11">
        <v>120</v>
      </c>
      <c r="E42" s="10">
        <f>IF(C42="","",VLOOKUP($C42,'Liste aliments'!B$6:E$212,COLUMNS($A:B),FALSE)/100*$D42)</f>
        <v>9</v>
      </c>
      <c r="F42" s="10">
        <f>IF(C42="","",VLOOKUP($C42,'Liste aliments'!B$6:E$212,COLUMNS($A:C),FALSE)/100*$D42)</f>
        <v>5.3999999999999995</v>
      </c>
      <c r="G42" s="10">
        <f>IF(C42="","",VLOOKUP($C42,'Liste aliments'!B$6:E$212,COLUMNS($A:D),FALSE)/100*$D42)</f>
        <v>0</v>
      </c>
      <c r="H42" s="32">
        <f>IF(C42="","",4*E42+4*F42+9*G42)</f>
        <v>57.599999999999994</v>
      </c>
      <c r="I42" s="29"/>
      <c r="J42" s="26"/>
      <c r="K42" s="26"/>
      <c r="L42" s="2"/>
    </row>
    <row r="43" spans="2:12" x14ac:dyDescent="0.25">
      <c r="B43" s="94"/>
      <c r="C43" s="5"/>
      <c r="D43" s="11"/>
      <c r="E43" s="10" t="str">
        <f>IF(C43="","",VLOOKUP($C43,'Liste aliments'!B$6:E$212,COLUMNS($A:B),FALSE)/100*$D43)</f>
        <v/>
      </c>
      <c r="F43" s="10" t="str">
        <f>IF(C43="","",VLOOKUP($C43,'Liste aliments'!B$6:E$212,COLUMNS($A:C),FALSE)/100*$D43)</f>
        <v/>
      </c>
      <c r="G43" s="10" t="str">
        <f>IF(C43="","",VLOOKUP($C43,'Liste aliments'!B$6:E$212,COLUMNS($A:D),FALSE)/100*$D43)</f>
        <v/>
      </c>
      <c r="H43" s="32" t="str">
        <f t="shared" si="6"/>
        <v/>
      </c>
      <c r="I43" s="29"/>
      <c r="J43" s="26"/>
      <c r="K43" s="26"/>
      <c r="L43" s="2"/>
    </row>
    <row r="44" spans="2:12" x14ac:dyDescent="0.25">
      <c r="B44" s="94"/>
      <c r="C44" s="5"/>
      <c r="D44" s="11"/>
      <c r="E44" s="10" t="str">
        <f>IF(C44="","",VLOOKUP($C44,'Liste aliments'!B$6:E$212,COLUMNS($A:B),FALSE)/100*$D44)</f>
        <v/>
      </c>
      <c r="F44" s="10" t="str">
        <f>IF(C44="","",VLOOKUP($C44,'Liste aliments'!B$6:E$212,COLUMNS($A:C),FALSE)/100*$D44)</f>
        <v/>
      </c>
      <c r="G44" s="10" t="str">
        <f>IF(C44="","",VLOOKUP($C44,'Liste aliments'!B$6:E$212,COLUMNS($A:D),FALSE)/100*$D44)</f>
        <v/>
      </c>
      <c r="H44" s="32" t="str">
        <f t="shared" si="6"/>
        <v/>
      </c>
      <c r="I44" s="29"/>
      <c r="J44" s="26"/>
      <c r="K44" s="26"/>
      <c r="L44" s="2"/>
    </row>
    <row r="45" spans="2:12" x14ac:dyDescent="0.25">
      <c r="B45" s="94"/>
      <c r="C45" s="5"/>
      <c r="D45" s="11"/>
      <c r="E45" s="10" t="str">
        <f>IF(C45="","",VLOOKUP($C45,'Liste aliments'!B$6:E$212,COLUMNS($A:B),FALSE)/100*$D45)</f>
        <v/>
      </c>
      <c r="F45" s="10" t="str">
        <f>IF(C45="","",VLOOKUP($C45,'Liste aliments'!B$6:E$212,COLUMNS($A:C),FALSE)/100*$D45)</f>
        <v/>
      </c>
      <c r="G45" s="10" t="str">
        <f>IF(C45="","",VLOOKUP($C45,'Liste aliments'!B$6:E$212,COLUMNS($A:D),FALSE)/100*$D45)</f>
        <v/>
      </c>
      <c r="H45" s="32" t="str">
        <f t="shared" si="6"/>
        <v/>
      </c>
      <c r="I45" s="29"/>
      <c r="J45" s="26"/>
      <c r="K45" s="26"/>
      <c r="L45" s="2"/>
    </row>
    <row r="46" spans="2:12" ht="15.75" thickBot="1" x14ac:dyDescent="0.3">
      <c r="B46" s="94"/>
      <c r="C46" s="6"/>
      <c r="D46" s="14"/>
      <c r="E46" s="10" t="str">
        <f>IF(C46="","",VLOOKUP($C46,'Liste aliments'!B$6:E$212,COLUMNS($A:B),FALSE)/100*$D46)</f>
        <v/>
      </c>
      <c r="F46" s="10" t="str">
        <f>IF(C46="","",VLOOKUP($C46,'Liste aliments'!B$6:E$212,COLUMNS($A:C),FALSE)/100*$D46)</f>
        <v/>
      </c>
      <c r="G46" s="10" t="str">
        <f>IF(C46="","",VLOOKUP($C46,'Liste aliments'!B$6:E$212,COLUMNS($A:D),FALSE)/100*$D46)</f>
        <v/>
      </c>
      <c r="H46" s="33" t="str">
        <f t="shared" si="6"/>
        <v/>
      </c>
      <c r="I46" s="29"/>
      <c r="J46" s="26"/>
      <c r="K46" s="26"/>
      <c r="L46" s="2"/>
    </row>
    <row r="47" spans="2:12" ht="18" thickBot="1" x14ac:dyDescent="0.35">
      <c r="B47" s="19"/>
      <c r="C47" s="20"/>
      <c r="D47" s="12" t="s">
        <v>12</v>
      </c>
      <c r="E47" s="21">
        <f>SUM(E37:E46)</f>
        <v>35</v>
      </c>
      <c r="F47" s="21">
        <f t="shared" ref="F47:H47" si="7">SUM(F37:F46)</f>
        <v>64.2</v>
      </c>
      <c r="G47" s="21">
        <f t="shared" si="7"/>
        <v>5.5</v>
      </c>
      <c r="H47" s="31">
        <f t="shared" si="7"/>
        <v>446.30000000000007</v>
      </c>
      <c r="I47" s="30"/>
      <c r="J47" s="27"/>
      <c r="K47" s="27"/>
      <c r="L47" s="2"/>
    </row>
    <row r="48" spans="2:12" ht="19.5" thickBot="1" x14ac:dyDescent="0.3">
      <c r="B48" s="7"/>
      <c r="C48" s="8"/>
      <c r="D48" s="15"/>
      <c r="E48" s="23"/>
      <c r="F48" s="23"/>
      <c r="G48" s="23"/>
      <c r="H48" s="23"/>
      <c r="I48" s="29"/>
      <c r="J48" s="26"/>
      <c r="K48" s="26"/>
      <c r="L48" s="2"/>
    </row>
    <row r="49" spans="4:12" ht="15" customHeight="1" x14ac:dyDescent="0.25">
      <c r="D49" s="91" t="s">
        <v>26</v>
      </c>
      <c r="E49" s="85">
        <f>E14+E25+E36+E47</f>
        <v>87.03</v>
      </c>
      <c r="F49" s="83">
        <f t="shared" ref="F49:H49" si="8">F14+F25+F36+F47</f>
        <v>222.90500000000003</v>
      </c>
      <c r="G49" s="83">
        <f t="shared" si="8"/>
        <v>41.774999999999999</v>
      </c>
      <c r="H49" s="87">
        <f t="shared" si="8"/>
        <v>1615.7150000000001</v>
      </c>
      <c r="I49" s="2"/>
      <c r="J49" s="2"/>
      <c r="K49" s="2"/>
      <c r="L49" s="2"/>
    </row>
    <row r="50" spans="4:12" ht="15.75" customHeight="1" thickBot="1" x14ac:dyDescent="0.3">
      <c r="D50" s="92"/>
      <c r="E50" s="86"/>
      <c r="F50" s="84"/>
      <c r="G50" s="84"/>
      <c r="H50" s="88"/>
      <c r="I50" s="2"/>
      <c r="J50" s="2"/>
      <c r="K50" s="2"/>
      <c r="L50" s="2"/>
    </row>
    <row r="51" spans="4:12" ht="18.95" customHeight="1" x14ac:dyDescent="0.25">
      <c r="D51" s="79" t="s">
        <v>27</v>
      </c>
      <c r="E51" s="81">
        <f>1*Historiques!P5</f>
        <v>90</v>
      </c>
      <c r="F51" s="83">
        <f>(H51-(E51*4)-(G51*9))/4</f>
        <v>123</v>
      </c>
      <c r="G51" s="83">
        <f>0.8*Historiques!P5</f>
        <v>72</v>
      </c>
      <c r="H51" s="83">
        <v>1500</v>
      </c>
      <c r="I51" s="2"/>
      <c r="J51" s="2"/>
      <c r="K51" s="2"/>
      <c r="L51" s="2"/>
    </row>
    <row r="52" spans="4:12" ht="15" customHeight="1" x14ac:dyDescent="0.25">
      <c r="D52" s="80"/>
      <c r="E52" s="82"/>
      <c r="F52" s="84"/>
      <c r="G52" s="84"/>
      <c r="H52" s="84"/>
      <c r="I52" s="2"/>
      <c r="J52" s="2"/>
      <c r="K52" s="2"/>
      <c r="L52" s="2"/>
    </row>
    <row r="53" spans="4:12" x14ac:dyDescent="0.25">
      <c r="D53" s="79" t="s">
        <v>28</v>
      </c>
      <c r="E53" s="81">
        <f>1.5*Historiques!P5</f>
        <v>135</v>
      </c>
      <c r="F53" s="83">
        <f>(H53-(E53*4)-(G53*9))/4</f>
        <v>112.5</v>
      </c>
      <c r="G53" s="83">
        <f>1*Historiques!P5</f>
        <v>90</v>
      </c>
      <c r="H53" s="83">
        <f>Historiques!P6</f>
        <v>1800</v>
      </c>
    </row>
    <row r="54" spans="4:12" x14ac:dyDescent="0.25">
      <c r="D54" s="80"/>
      <c r="E54" s="82"/>
      <c r="F54" s="84"/>
      <c r="G54" s="84"/>
      <c r="H54" s="84"/>
    </row>
    <row r="55" spans="4:12" ht="18.75" x14ac:dyDescent="0.3">
      <c r="E55" s="16" t="s">
        <v>29</v>
      </c>
      <c r="F55" s="17" t="s">
        <v>30</v>
      </c>
      <c r="G55" s="17" t="s">
        <v>31</v>
      </c>
      <c r="H55" s="35" t="s">
        <v>32</v>
      </c>
    </row>
  </sheetData>
  <mergeCells count="20">
    <mergeCell ref="D53:D54"/>
    <mergeCell ref="E53:E54"/>
    <mergeCell ref="F53:F54"/>
    <mergeCell ref="G53:G54"/>
    <mergeCell ref="H53:H54"/>
    <mergeCell ref="D49:D50"/>
    <mergeCell ref="B4:B13"/>
    <mergeCell ref="B15:B24"/>
    <mergeCell ref="B26:B35"/>
    <mergeCell ref="B37:B46"/>
    <mergeCell ref="E49:E50"/>
    <mergeCell ref="F49:F50"/>
    <mergeCell ref="G49:G50"/>
    <mergeCell ref="H49:H50"/>
    <mergeCell ref="E2:H2"/>
    <mergeCell ref="D51:D52"/>
    <mergeCell ref="E51:E52"/>
    <mergeCell ref="F51:F52"/>
    <mergeCell ref="G51:G52"/>
    <mergeCell ref="H51:H52"/>
  </mergeCells>
  <dataValidations count="1">
    <dataValidation type="list" allowBlank="1" showInputMessage="1" showErrorMessage="1" sqref="C4:C13 C37:C46 C26:C35 C15:C24" xr:uid="{00000000-0002-0000-0200-000000000000}">
      <formula1>OFFSET(Aliments,0,0,COUNTA(Aliments))</formula1>
    </dataValidation>
  </dataValidations>
  <pageMargins left="0.7" right="0.7" top="0.75" bottom="0.75" header="0.3" footer="0.3"/>
  <pageSetup paperSize="9" orientation="portrait" horizontalDpi="300" verticalDpi="300"/>
  <ignoredErrors>
    <ignoredError sqref="E14:H14 E25:H25 E36:H36 E47:H4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P52"/>
  <sheetViews>
    <sheetView tabSelected="1" workbookViewId="0">
      <selection activeCell="P5" sqref="P5"/>
    </sheetView>
  </sheetViews>
  <sheetFormatPr baseColWidth="10" defaultColWidth="11.42578125" defaultRowHeight="15" x14ac:dyDescent="0.25"/>
  <cols>
    <col min="2" max="2" width="10.85546875" style="70"/>
    <col min="3" max="6" width="10.85546875" style="46"/>
    <col min="10" max="10" width="9.7109375" bestFit="1" customWidth="1"/>
    <col min="11" max="11" width="8.5703125" bestFit="1" customWidth="1"/>
    <col min="12" max="12" width="6.28515625" bestFit="1" customWidth="1"/>
    <col min="13" max="13" width="11.85546875" bestFit="1" customWidth="1"/>
  </cols>
  <sheetData>
    <row r="2" spans="2:16" ht="18.75" x14ac:dyDescent="0.25">
      <c r="B2" s="95" t="s">
        <v>33</v>
      </c>
      <c r="C2" s="96"/>
      <c r="D2" s="96"/>
      <c r="E2" s="96"/>
      <c r="F2" s="96"/>
      <c r="G2" s="96"/>
      <c r="H2" s="97"/>
    </row>
    <row r="3" spans="2:16" ht="18.75" x14ac:dyDescent="0.3">
      <c r="B3" s="69"/>
      <c r="C3" s="45"/>
      <c r="D3" s="45"/>
      <c r="E3" s="45"/>
      <c r="F3" s="45"/>
      <c r="G3" s="24"/>
      <c r="H3" s="24"/>
    </row>
    <row r="4" spans="2:16" ht="15.75" thickBot="1" x14ac:dyDescent="0.3"/>
    <row r="5" spans="2:16" ht="19.5" thickBot="1" x14ac:dyDescent="0.3">
      <c r="B5" s="71" t="s">
        <v>34</v>
      </c>
      <c r="C5" s="53" t="s">
        <v>4</v>
      </c>
      <c r="D5" s="53" t="s">
        <v>5</v>
      </c>
      <c r="E5" s="53" t="s">
        <v>6</v>
      </c>
      <c r="F5" s="53" t="s">
        <v>35</v>
      </c>
      <c r="G5" s="54" t="s">
        <v>36</v>
      </c>
      <c r="H5" s="61" t="s">
        <v>37</v>
      </c>
      <c r="I5" s="53" t="s">
        <v>38</v>
      </c>
      <c r="J5" s="53" t="s">
        <v>39</v>
      </c>
      <c r="K5" s="53" t="s">
        <v>40</v>
      </c>
      <c r="L5" s="53" t="s">
        <v>41</v>
      </c>
      <c r="M5" s="60" t="s">
        <v>42</v>
      </c>
      <c r="O5" s="43" t="s">
        <v>43</v>
      </c>
      <c r="P5" s="44">
        <v>90</v>
      </c>
    </row>
    <row r="6" spans="2:16" ht="18.75" x14ac:dyDescent="0.25">
      <c r="B6" s="72"/>
      <c r="C6" s="50"/>
      <c r="D6" s="50"/>
      <c r="E6" s="50"/>
      <c r="F6" s="50"/>
      <c r="G6" s="52"/>
      <c r="H6" s="62"/>
      <c r="I6" s="51"/>
      <c r="J6" s="51"/>
      <c r="K6" s="51"/>
      <c r="L6" s="51"/>
      <c r="M6" s="52"/>
      <c r="O6" s="43" t="s">
        <v>44</v>
      </c>
      <c r="P6" s="40">
        <v>1800</v>
      </c>
    </row>
    <row r="7" spans="2:16" ht="15" customHeight="1" x14ac:dyDescent="0.25">
      <c r="B7" s="73"/>
      <c r="C7" s="47"/>
      <c r="D7" s="47"/>
      <c r="E7" s="47"/>
      <c r="F7" s="47"/>
      <c r="G7" s="41"/>
      <c r="H7" s="63"/>
      <c r="I7" s="40"/>
      <c r="J7" s="40"/>
      <c r="K7" s="40"/>
      <c r="L7" s="40"/>
      <c r="M7" s="41"/>
    </row>
    <row r="8" spans="2:16" ht="15" customHeight="1" x14ac:dyDescent="0.25">
      <c r="B8" s="73"/>
      <c r="C8" s="47"/>
      <c r="D8" s="47"/>
      <c r="E8" s="47"/>
      <c r="F8" s="47"/>
      <c r="G8" s="41"/>
      <c r="H8" s="63"/>
      <c r="I8" s="40"/>
      <c r="J8" s="56"/>
      <c r="K8" s="56"/>
      <c r="L8" s="56"/>
      <c r="M8" s="58"/>
      <c r="N8" s="55"/>
    </row>
    <row r="9" spans="2:16" ht="15" customHeight="1" x14ac:dyDescent="0.25">
      <c r="B9" s="73"/>
      <c r="C9" s="47"/>
      <c r="D9" s="47"/>
      <c r="E9" s="47"/>
      <c r="F9" s="47"/>
      <c r="G9" s="41"/>
      <c r="H9" s="63"/>
      <c r="I9" s="40"/>
      <c r="J9" s="57"/>
      <c r="K9" s="57"/>
      <c r="L9" s="57"/>
      <c r="M9" s="59"/>
      <c r="N9" s="55"/>
    </row>
    <row r="10" spans="2:16" ht="15" customHeight="1" x14ac:dyDescent="0.25">
      <c r="B10" s="73"/>
      <c r="C10" s="47"/>
      <c r="D10" s="47"/>
      <c r="E10" s="47"/>
      <c r="F10" s="47"/>
      <c r="G10" s="41"/>
      <c r="H10" s="63"/>
      <c r="I10" s="40"/>
      <c r="J10" s="57"/>
      <c r="K10" s="57"/>
      <c r="L10" s="57"/>
      <c r="M10" s="59"/>
      <c r="N10" s="55"/>
    </row>
    <row r="11" spans="2:16" x14ac:dyDescent="0.25">
      <c r="B11" s="73"/>
      <c r="C11" s="47"/>
      <c r="D11" s="47"/>
      <c r="E11" s="47"/>
      <c r="F11" s="47"/>
      <c r="G11" s="41"/>
      <c r="H11" s="63"/>
      <c r="I11" s="40"/>
      <c r="J11" s="56"/>
      <c r="K11" s="56"/>
      <c r="L11" s="56"/>
      <c r="M11" s="58"/>
      <c r="N11" s="55"/>
    </row>
    <row r="12" spans="2:16" ht="14.1" customHeight="1" x14ac:dyDescent="0.25">
      <c r="B12" s="73"/>
      <c r="C12" s="47"/>
      <c r="D12" s="47"/>
      <c r="E12" s="47"/>
      <c r="F12" s="47"/>
      <c r="G12" s="41"/>
      <c r="H12" s="63"/>
      <c r="I12" s="40"/>
      <c r="J12" s="56"/>
      <c r="K12" s="56"/>
      <c r="L12" s="56"/>
      <c r="M12" s="58"/>
      <c r="N12" s="55"/>
    </row>
    <row r="13" spans="2:16" ht="14.1" customHeight="1" x14ac:dyDescent="0.25">
      <c r="B13" s="73"/>
      <c r="C13" s="47"/>
      <c r="D13" s="47"/>
      <c r="E13" s="47"/>
      <c r="F13" s="47"/>
      <c r="G13" s="41"/>
      <c r="H13" s="63"/>
      <c r="I13" s="40"/>
      <c r="J13" s="56"/>
      <c r="K13" s="56"/>
      <c r="L13" s="56"/>
      <c r="M13" s="58"/>
      <c r="N13" s="55"/>
    </row>
    <row r="14" spans="2:16" ht="15" customHeight="1" x14ac:dyDescent="0.25">
      <c r="B14" s="73"/>
      <c r="C14" s="47"/>
      <c r="D14" s="47"/>
      <c r="E14" s="47"/>
      <c r="F14" s="47"/>
      <c r="G14" s="41"/>
      <c r="H14" s="63"/>
      <c r="I14" s="40"/>
      <c r="J14" s="40"/>
      <c r="K14" s="40"/>
      <c r="L14" s="40"/>
      <c r="M14" s="41"/>
    </row>
    <row r="15" spans="2:16" ht="15" customHeight="1" x14ac:dyDescent="0.25">
      <c r="B15" s="73"/>
      <c r="C15" s="47"/>
      <c r="D15" s="47"/>
      <c r="E15" s="47"/>
      <c r="F15" s="47"/>
      <c r="G15" s="41"/>
      <c r="H15" s="63"/>
      <c r="I15" s="40"/>
      <c r="J15" s="40"/>
      <c r="K15" s="40"/>
      <c r="L15" s="40"/>
      <c r="M15" s="41"/>
    </row>
    <row r="16" spans="2:16" ht="15" customHeight="1" x14ac:dyDescent="0.25">
      <c r="B16" s="73"/>
      <c r="C16" s="47"/>
      <c r="D16" s="47"/>
      <c r="E16" s="47"/>
      <c r="F16" s="47"/>
      <c r="G16" s="41"/>
      <c r="H16" s="63"/>
      <c r="I16" s="40"/>
      <c r="J16" s="40"/>
      <c r="K16" s="40"/>
      <c r="L16" s="40"/>
      <c r="M16" s="41"/>
    </row>
    <row r="17" spans="2:13" x14ac:dyDescent="0.25">
      <c r="B17" s="73"/>
      <c r="C17" s="47"/>
      <c r="D17" s="47"/>
      <c r="E17" s="47"/>
      <c r="F17" s="47"/>
      <c r="G17" s="41"/>
      <c r="H17" s="63"/>
      <c r="I17" s="40"/>
      <c r="J17" s="40"/>
      <c r="K17" s="40"/>
      <c r="L17" s="40"/>
      <c r="M17" s="41"/>
    </row>
    <row r="18" spans="2:13" x14ac:dyDescent="0.25">
      <c r="B18" s="73"/>
      <c r="C18" s="47"/>
      <c r="D18" s="47"/>
      <c r="E18" s="47"/>
      <c r="F18" s="47"/>
      <c r="G18" s="41"/>
      <c r="H18" s="63"/>
      <c r="I18" s="40"/>
      <c r="J18" s="40"/>
      <c r="K18" s="40"/>
      <c r="L18" s="40"/>
      <c r="M18" s="41"/>
    </row>
    <row r="19" spans="2:13" x14ac:dyDescent="0.25">
      <c r="B19" s="73"/>
      <c r="C19" s="47"/>
      <c r="D19" s="47"/>
      <c r="E19" s="47"/>
      <c r="F19" s="47"/>
      <c r="G19" s="41"/>
      <c r="H19" s="63"/>
      <c r="I19" s="40"/>
      <c r="J19" s="40"/>
      <c r="K19" s="40"/>
      <c r="L19" s="40"/>
      <c r="M19" s="41"/>
    </row>
    <row r="20" spans="2:13" ht="15" customHeight="1" x14ac:dyDescent="0.25">
      <c r="B20" s="73"/>
      <c r="C20" s="47"/>
      <c r="D20" s="47"/>
      <c r="E20" s="47"/>
      <c r="F20" s="47"/>
      <c r="G20" s="41"/>
      <c r="H20" s="63"/>
      <c r="I20" s="40"/>
      <c r="J20" s="40"/>
      <c r="K20" s="40"/>
      <c r="L20" s="40"/>
      <c r="M20" s="41"/>
    </row>
    <row r="21" spans="2:13" ht="15" customHeight="1" x14ac:dyDescent="0.25">
      <c r="B21" s="73"/>
      <c r="C21" s="47"/>
      <c r="D21" s="47"/>
      <c r="E21" s="47"/>
      <c r="F21" s="47"/>
      <c r="G21" s="41"/>
      <c r="H21" s="63"/>
      <c r="I21" s="40"/>
      <c r="J21" s="40"/>
      <c r="K21" s="40"/>
      <c r="L21" s="40"/>
      <c r="M21" s="41"/>
    </row>
    <row r="22" spans="2:13" x14ac:dyDescent="0.25">
      <c r="B22" s="73"/>
      <c r="C22" s="47"/>
      <c r="D22" s="47"/>
      <c r="E22" s="47"/>
      <c r="F22" s="47"/>
      <c r="G22" s="41"/>
      <c r="H22" s="63"/>
      <c r="I22" s="40"/>
      <c r="J22" s="40"/>
      <c r="K22" s="40"/>
      <c r="L22" s="40"/>
      <c r="M22" s="41"/>
    </row>
    <row r="23" spans="2:13" x14ac:dyDescent="0.25">
      <c r="B23" s="73"/>
      <c r="C23" s="47"/>
      <c r="D23" s="47"/>
      <c r="E23" s="47"/>
      <c r="F23" s="47"/>
      <c r="G23" s="41"/>
      <c r="H23" s="63"/>
      <c r="I23" s="40"/>
      <c r="J23" s="40"/>
      <c r="K23" s="40"/>
      <c r="L23" s="40"/>
      <c r="M23" s="41"/>
    </row>
    <row r="24" spans="2:13" x14ac:dyDescent="0.25">
      <c r="B24" s="73"/>
      <c r="C24" s="47"/>
      <c r="D24" s="47"/>
      <c r="E24" s="47"/>
      <c r="F24" s="47"/>
      <c r="G24" s="41"/>
      <c r="H24" s="63"/>
      <c r="I24" s="40"/>
      <c r="J24" s="40"/>
      <c r="K24" s="40"/>
      <c r="L24" s="40"/>
      <c r="M24" s="41"/>
    </row>
    <row r="25" spans="2:13" ht="15" customHeight="1" x14ac:dyDescent="0.25">
      <c r="B25" s="73"/>
      <c r="C25" s="47"/>
      <c r="D25" s="47"/>
      <c r="E25" s="47"/>
      <c r="F25" s="47"/>
      <c r="G25" s="41"/>
      <c r="H25" s="63"/>
      <c r="I25" s="40"/>
      <c r="J25" s="40"/>
      <c r="K25" s="40"/>
      <c r="L25" s="40"/>
      <c r="M25" s="41"/>
    </row>
    <row r="26" spans="2:13" ht="15" customHeight="1" x14ac:dyDescent="0.25">
      <c r="B26" s="73"/>
      <c r="C26" s="47"/>
      <c r="D26" s="47"/>
      <c r="E26" s="47"/>
      <c r="F26" s="47"/>
      <c r="G26" s="41"/>
      <c r="H26" s="63"/>
      <c r="I26" s="40"/>
      <c r="J26" s="40"/>
      <c r="K26" s="40"/>
      <c r="L26" s="40"/>
      <c r="M26" s="41"/>
    </row>
    <row r="27" spans="2:13" ht="15" customHeight="1" x14ac:dyDescent="0.25">
      <c r="B27" s="73"/>
      <c r="C27" s="47"/>
      <c r="D27" s="47"/>
      <c r="E27" s="47"/>
      <c r="F27" s="47"/>
      <c r="G27" s="41"/>
      <c r="H27" s="63"/>
      <c r="I27" s="40"/>
      <c r="J27" s="40"/>
      <c r="K27" s="40"/>
      <c r="L27" s="40"/>
      <c r="M27" s="41"/>
    </row>
    <row r="28" spans="2:13" ht="15" customHeight="1" x14ac:dyDescent="0.25">
      <c r="B28" s="73"/>
      <c r="C28" s="47"/>
      <c r="D28" s="47"/>
      <c r="E28" s="47"/>
      <c r="F28" s="47"/>
      <c r="G28" s="41"/>
      <c r="H28" s="63"/>
      <c r="I28" s="40"/>
      <c r="J28" s="40"/>
      <c r="K28" s="40"/>
      <c r="L28" s="40"/>
      <c r="M28" s="41"/>
    </row>
    <row r="29" spans="2:13" x14ac:dyDescent="0.25">
      <c r="B29" s="73"/>
      <c r="C29" s="47"/>
      <c r="D29" s="47"/>
      <c r="E29" s="47"/>
      <c r="F29" s="47"/>
      <c r="G29" s="41"/>
      <c r="H29" s="63"/>
      <c r="I29" s="40"/>
      <c r="J29" s="40"/>
      <c r="K29" s="40"/>
      <c r="L29" s="40"/>
      <c r="M29" s="41"/>
    </row>
    <row r="30" spans="2:13" x14ac:dyDescent="0.25">
      <c r="B30" s="73"/>
      <c r="C30" s="47"/>
      <c r="D30" s="47"/>
      <c r="E30" s="47"/>
      <c r="F30" s="47"/>
      <c r="G30" s="41"/>
      <c r="H30" s="63"/>
      <c r="I30" s="40"/>
      <c r="J30" s="40"/>
      <c r="K30" s="40"/>
      <c r="L30" s="40"/>
      <c r="M30" s="41"/>
    </row>
    <row r="31" spans="2:13" x14ac:dyDescent="0.25">
      <c r="B31" s="73"/>
      <c r="C31" s="47"/>
      <c r="D31" s="47"/>
      <c r="E31" s="47"/>
      <c r="F31" s="47"/>
      <c r="G31" s="41"/>
      <c r="H31" s="63"/>
      <c r="I31" s="40"/>
      <c r="J31" s="40"/>
      <c r="K31" s="40"/>
      <c r="L31" s="40"/>
      <c r="M31" s="41"/>
    </row>
    <row r="32" spans="2:13" x14ac:dyDescent="0.25">
      <c r="B32" s="73"/>
      <c r="C32" s="47"/>
      <c r="D32" s="47"/>
      <c r="E32" s="47"/>
      <c r="F32" s="47"/>
      <c r="G32" s="41"/>
      <c r="H32" s="63"/>
      <c r="I32" s="40"/>
      <c r="J32" s="40"/>
      <c r="K32" s="40"/>
      <c r="L32" s="40"/>
      <c r="M32" s="41"/>
    </row>
    <row r="33" spans="2:13" x14ac:dyDescent="0.25">
      <c r="B33" s="73"/>
      <c r="C33" s="47"/>
      <c r="D33" s="47"/>
      <c r="E33" s="47"/>
      <c r="F33" s="47"/>
      <c r="G33" s="41"/>
      <c r="H33" s="63"/>
      <c r="I33" s="40"/>
      <c r="J33" s="40"/>
      <c r="K33" s="40"/>
      <c r="L33" s="40"/>
      <c r="M33" s="41"/>
    </row>
    <row r="34" spans="2:13" x14ac:dyDescent="0.25">
      <c r="B34" s="73"/>
      <c r="C34" s="47"/>
      <c r="D34" s="47"/>
      <c r="E34" s="47"/>
      <c r="F34" s="47"/>
      <c r="G34" s="41"/>
      <c r="H34" s="63"/>
      <c r="I34" s="40"/>
      <c r="J34" s="40"/>
      <c r="K34" s="40"/>
      <c r="L34" s="40"/>
      <c r="M34" s="41"/>
    </row>
    <row r="35" spans="2:13" x14ac:dyDescent="0.25">
      <c r="B35" s="73"/>
      <c r="C35" s="47"/>
      <c r="D35" s="47"/>
      <c r="E35" s="47"/>
      <c r="F35" s="47"/>
      <c r="G35" s="41"/>
      <c r="H35" s="63"/>
      <c r="I35" s="40"/>
      <c r="J35" s="40"/>
      <c r="K35" s="40"/>
      <c r="L35" s="40"/>
      <c r="M35" s="41"/>
    </row>
    <row r="36" spans="2:13" x14ac:dyDescent="0.25">
      <c r="B36" s="73"/>
      <c r="C36" s="47"/>
      <c r="D36" s="47"/>
      <c r="E36" s="47"/>
      <c r="F36" s="47"/>
      <c r="G36" s="41"/>
      <c r="H36" s="63"/>
      <c r="I36" s="40"/>
      <c r="J36" s="40"/>
      <c r="K36" s="40"/>
      <c r="L36" s="40"/>
      <c r="M36" s="41"/>
    </row>
    <row r="37" spans="2:13" x14ac:dyDescent="0.25">
      <c r="B37" s="73"/>
      <c r="C37" s="47"/>
      <c r="D37" s="47"/>
      <c r="E37" s="47"/>
      <c r="F37" s="47"/>
      <c r="G37" s="41"/>
      <c r="H37" s="63"/>
      <c r="I37" s="40"/>
      <c r="J37" s="40"/>
      <c r="K37" s="40"/>
      <c r="L37" s="40"/>
      <c r="M37" s="41"/>
    </row>
    <row r="38" spans="2:13" x14ac:dyDescent="0.25">
      <c r="B38" s="73"/>
      <c r="C38" s="47"/>
      <c r="D38" s="47"/>
      <c r="E38" s="47"/>
      <c r="F38" s="47"/>
      <c r="G38" s="41"/>
      <c r="H38" s="63"/>
      <c r="I38" s="40"/>
      <c r="J38" s="40"/>
      <c r="K38" s="40"/>
      <c r="L38" s="40"/>
      <c r="M38" s="41"/>
    </row>
    <row r="39" spans="2:13" x14ac:dyDescent="0.25">
      <c r="B39" s="73"/>
      <c r="C39" s="47"/>
      <c r="D39" s="47"/>
      <c r="E39" s="47"/>
      <c r="F39" s="47"/>
      <c r="G39" s="41"/>
      <c r="H39" s="63"/>
      <c r="I39" s="40"/>
      <c r="J39" s="40"/>
      <c r="K39" s="40"/>
      <c r="L39" s="40"/>
      <c r="M39" s="41"/>
    </row>
    <row r="40" spans="2:13" x14ac:dyDescent="0.25">
      <c r="B40" s="73"/>
      <c r="C40" s="47"/>
      <c r="D40" s="47"/>
      <c r="E40" s="47"/>
      <c r="F40" s="47"/>
      <c r="G40" s="41"/>
      <c r="H40" s="63"/>
      <c r="I40" s="40"/>
      <c r="J40" s="40"/>
      <c r="K40" s="40"/>
      <c r="L40" s="40"/>
      <c r="M40" s="41"/>
    </row>
    <row r="41" spans="2:13" x14ac:dyDescent="0.25">
      <c r="B41" s="73"/>
      <c r="C41" s="47"/>
      <c r="D41" s="47"/>
      <c r="E41" s="47"/>
      <c r="F41" s="47"/>
      <c r="G41" s="41"/>
      <c r="H41" s="63"/>
      <c r="I41" s="40"/>
      <c r="J41" s="40"/>
      <c r="K41" s="40"/>
      <c r="L41" s="40"/>
      <c r="M41" s="41"/>
    </row>
    <row r="42" spans="2:13" x14ac:dyDescent="0.25">
      <c r="B42" s="73"/>
      <c r="C42" s="47"/>
      <c r="D42" s="47"/>
      <c r="E42" s="47"/>
      <c r="F42" s="47"/>
      <c r="G42" s="41"/>
      <c r="H42" s="63"/>
      <c r="I42" s="40"/>
      <c r="J42" s="40"/>
      <c r="K42" s="40"/>
      <c r="L42" s="40"/>
      <c r="M42" s="41"/>
    </row>
    <row r="43" spans="2:13" x14ac:dyDescent="0.25">
      <c r="B43" s="73"/>
      <c r="C43" s="47"/>
      <c r="D43" s="47"/>
      <c r="E43" s="47"/>
      <c r="F43" s="47"/>
      <c r="G43" s="41"/>
      <c r="H43" s="63"/>
      <c r="I43" s="40"/>
      <c r="J43" s="40"/>
      <c r="K43" s="40"/>
      <c r="L43" s="40"/>
      <c r="M43" s="41"/>
    </row>
    <row r="44" spans="2:13" x14ac:dyDescent="0.25">
      <c r="B44" s="73"/>
      <c r="C44" s="47"/>
      <c r="D44" s="47"/>
      <c r="E44" s="47"/>
      <c r="F44" s="47"/>
      <c r="G44" s="41"/>
      <c r="H44" s="63"/>
      <c r="I44" s="40"/>
      <c r="J44" s="40"/>
      <c r="K44" s="40"/>
      <c r="L44" s="40"/>
      <c r="M44" s="41"/>
    </row>
    <row r="45" spans="2:13" x14ac:dyDescent="0.25">
      <c r="B45" s="73"/>
      <c r="C45" s="47"/>
      <c r="D45" s="47"/>
      <c r="E45" s="47"/>
      <c r="F45" s="47"/>
      <c r="G45" s="41"/>
      <c r="H45" s="63"/>
      <c r="I45" s="40"/>
      <c r="J45" s="40"/>
      <c r="K45" s="40"/>
      <c r="L45" s="40"/>
      <c r="M45" s="41"/>
    </row>
    <row r="46" spans="2:13" x14ac:dyDescent="0.25">
      <c r="B46" s="73"/>
      <c r="C46" s="47"/>
      <c r="D46" s="47"/>
      <c r="E46" s="47"/>
      <c r="F46" s="47"/>
      <c r="G46" s="41"/>
      <c r="H46" s="63"/>
      <c r="I46" s="40"/>
      <c r="J46" s="40"/>
      <c r="K46" s="40"/>
      <c r="L46" s="40"/>
      <c r="M46" s="41"/>
    </row>
    <row r="47" spans="2:13" x14ac:dyDescent="0.25">
      <c r="B47" s="73"/>
      <c r="C47" s="47"/>
      <c r="D47" s="47"/>
      <c r="E47" s="47"/>
      <c r="F47" s="47"/>
      <c r="G47" s="41"/>
      <c r="H47" s="63"/>
      <c r="I47" s="40"/>
      <c r="J47" s="40"/>
      <c r="K47" s="40"/>
      <c r="L47" s="40"/>
      <c r="M47" s="41"/>
    </row>
    <row r="48" spans="2:13" x14ac:dyDescent="0.25">
      <c r="B48" s="73"/>
      <c r="C48" s="47"/>
      <c r="D48" s="47"/>
      <c r="E48" s="47"/>
      <c r="F48" s="47"/>
      <c r="G48" s="41"/>
      <c r="H48" s="63"/>
      <c r="I48" s="40"/>
      <c r="J48" s="40"/>
      <c r="K48" s="40"/>
      <c r="L48" s="40"/>
      <c r="M48" s="41"/>
    </row>
    <row r="49" spans="2:13" x14ac:dyDescent="0.25">
      <c r="B49" s="73"/>
      <c r="C49" s="47"/>
      <c r="D49" s="47"/>
      <c r="E49" s="47"/>
      <c r="F49" s="47"/>
      <c r="G49" s="41"/>
      <c r="H49" s="63"/>
      <c r="I49" s="40"/>
      <c r="J49" s="40"/>
      <c r="K49" s="40"/>
      <c r="L49" s="40"/>
      <c r="M49" s="41"/>
    </row>
    <row r="50" spans="2:13" x14ac:dyDescent="0.25">
      <c r="B50" s="73"/>
      <c r="C50" s="47"/>
      <c r="D50" s="47"/>
      <c r="E50" s="47"/>
      <c r="F50" s="47"/>
      <c r="G50" s="41"/>
      <c r="H50" s="63"/>
      <c r="I50" s="40"/>
      <c r="J50" s="40"/>
      <c r="K50" s="40"/>
      <c r="L50" s="40"/>
      <c r="M50" s="41"/>
    </row>
    <row r="51" spans="2:13" x14ac:dyDescent="0.25">
      <c r="B51" s="73"/>
      <c r="C51" s="47"/>
      <c r="D51" s="47"/>
      <c r="E51" s="47"/>
      <c r="F51" s="47"/>
      <c r="G51" s="41"/>
      <c r="H51" s="63"/>
      <c r="I51" s="40"/>
      <c r="J51" s="40"/>
      <c r="K51" s="40"/>
      <c r="L51" s="40"/>
      <c r="M51" s="41"/>
    </row>
    <row r="52" spans="2:13" ht="15.75" thickBot="1" x14ac:dyDescent="0.3">
      <c r="B52" s="74"/>
      <c r="C52" s="48"/>
      <c r="D52" s="48"/>
      <c r="E52" s="48"/>
      <c r="F52" s="48"/>
      <c r="G52" s="42"/>
      <c r="H52" s="64"/>
      <c r="I52" s="49"/>
      <c r="J52" s="49"/>
      <c r="K52" s="49"/>
      <c r="L52" s="49"/>
      <c r="M52" s="42"/>
    </row>
  </sheetData>
  <mergeCells count="1">
    <mergeCell ref="B2:H2"/>
  </mergeCells>
  <conditionalFormatting sqref="D6:D28 D32:D52">
    <cfRule type="cellIs" dxfId="37" priority="30" operator="equal">
      <formula>""</formula>
    </cfRule>
    <cfRule type="cellIs" dxfId="36" priority="31" operator="greaterThan">
      <formula>350</formula>
    </cfRule>
    <cfRule type="cellIs" dxfId="35" priority="32" operator="lessThan">
      <formula>350</formula>
    </cfRule>
  </conditionalFormatting>
  <conditionalFormatting sqref="C6:C28 C32:C52">
    <cfRule type="cellIs" dxfId="34" priority="55" operator="between">
      <formula>$P$5*1.6</formula>
      <formula>$P$5*2</formula>
    </cfRule>
    <cfRule type="cellIs" dxfId="33" priority="56" operator="equal">
      <formula>""</formula>
    </cfRule>
    <cfRule type="cellIs" dxfId="32" priority="57" operator="notBetween">
      <formula>$P$5*1.6</formula>
      <formula>$P$5*2</formula>
    </cfRule>
  </conditionalFormatting>
  <conditionalFormatting sqref="E6:E28 E32:E52">
    <cfRule type="cellIs" dxfId="31" priority="58" operator="equal">
      <formula>""</formula>
    </cfRule>
    <cfRule type="cellIs" dxfId="30" priority="59" operator="between">
      <formula>$P$5</formula>
      <formula>$P$5*1.5</formula>
    </cfRule>
    <cfRule type="cellIs" dxfId="29" priority="60" operator="notBetween">
      <formula>$P$5</formula>
      <formula>$P$5*1.5</formula>
    </cfRule>
  </conditionalFormatting>
  <conditionalFormatting sqref="F6:F52">
    <cfRule type="cellIs" dxfId="28" priority="61" operator="equal">
      <formula>""</formula>
    </cfRule>
    <cfRule type="cellIs" dxfId="27" priority="62" operator="lessThan">
      <formula>$P$6</formula>
    </cfRule>
  </conditionalFormatting>
  <conditionalFormatting sqref="D29">
    <cfRule type="cellIs" dxfId="26" priority="19" operator="equal">
      <formula>""</formula>
    </cfRule>
    <cfRule type="cellIs" dxfId="25" priority="20" operator="greaterThan">
      <formula>350</formula>
    </cfRule>
    <cfRule type="cellIs" dxfId="24" priority="21" operator="lessThan">
      <formula>350</formula>
    </cfRule>
  </conditionalFormatting>
  <conditionalFormatting sqref="C29">
    <cfRule type="cellIs" dxfId="23" priority="22" operator="between">
      <formula>$P$5*1.6</formula>
      <formula>$P$5*2</formula>
    </cfRule>
    <cfRule type="cellIs" dxfId="22" priority="23" operator="equal">
      <formula>""</formula>
    </cfRule>
    <cfRule type="cellIs" dxfId="21" priority="24" operator="notBetween">
      <formula>$P$5*1.6</formula>
      <formula>$P$5*2</formula>
    </cfRule>
  </conditionalFormatting>
  <conditionalFormatting sqref="E29">
    <cfRule type="cellIs" dxfId="20" priority="25" operator="equal">
      <formula>""</formula>
    </cfRule>
    <cfRule type="cellIs" dxfId="19" priority="26" operator="between">
      <formula>$P$5</formula>
      <formula>$P$5*1.5</formula>
    </cfRule>
    <cfRule type="cellIs" dxfId="18" priority="27" operator="notBetween">
      <formula>$P$5</formula>
      <formula>$P$5*1.5</formula>
    </cfRule>
  </conditionalFormatting>
  <conditionalFormatting sqref="D30">
    <cfRule type="cellIs" dxfId="17" priority="10" operator="equal">
      <formula>""</formula>
    </cfRule>
    <cfRule type="cellIs" dxfId="16" priority="11" operator="greaterThan">
      <formula>350</formula>
    </cfRule>
    <cfRule type="cellIs" dxfId="15" priority="12" operator="lessThan">
      <formula>350</formula>
    </cfRule>
  </conditionalFormatting>
  <conditionalFormatting sqref="C30">
    <cfRule type="cellIs" dxfId="14" priority="13" operator="between">
      <formula>$P$5*1.6</formula>
      <formula>$P$5*2</formula>
    </cfRule>
    <cfRule type="cellIs" dxfId="13" priority="14" operator="equal">
      <formula>""</formula>
    </cfRule>
    <cfRule type="cellIs" dxfId="12" priority="15" operator="notBetween">
      <formula>$P$5*1.6</formula>
      <formula>$P$5*2</formula>
    </cfRule>
  </conditionalFormatting>
  <conditionalFormatting sqref="E30">
    <cfRule type="cellIs" dxfId="11" priority="16" operator="equal">
      <formula>""</formula>
    </cfRule>
    <cfRule type="cellIs" dxfId="10" priority="17" operator="between">
      <formula>$P$5</formula>
      <formula>$P$5*1.5</formula>
    </cfRule>
    <cfRule type="cellIs" dxfId="9" priority="18" operator="notBetween">
      <formula>$P$5</formula>
      <formula>$P$5*1.5</formula>
    </cfRule>
  </conditionalFormatting>
  <conditionalFormatting sqref="D31">
    <cfRule type="cellIs" dxfId="8" priority="1" operator="equal">
      <formula>""</formula>
    </cfRule>
    <cfRule type="cellIs" dxfId="7" priority="2" operator="greaterThan">
      <formula>350</formula>
    </cfRule>
    <cfRule type="cellIs" dxfId="6" priority="3" operator="lessThan">
      <formula>350</formula>
    </cfRule>
  </conditionalFormatting>
  <conditionalFormatting sqref="C31">
    <cfRule type="cellIs" dxfId="5" priority="4" operator="between">
      <formula>$P$5*1.6</formula>
      <formula>$P$5*2</formula>
    </cfRule>
    <cfRule type="cellIs" dxfId="4" priority="5" operator="equal">
      <formula>""</formula>
    </cfRule>
    <cfRule type="cellIs" dxfId="3" priority="6" operator="notBetween">
      <formula>$P$5*1.6</formula>
      <formula>$P$5*2</formula>
    </cfRule>
  </conditionalFormatting>
  <conditionalFormatting sqref="E31">
    <cfRule type="cellIs" dxfId="2" priority="7" operator="equal">
      <formula>""</formula>
    </cfRule>
    <cfRule type="cellIs" dxfId="1" priority="8" operator="between">
      <formula>$P$5</formula>
      <formula>$P$5*1.5</formula>
    </cfRule>
    <cfRule type="cellIs" dxfId="0" priority="9" operator="notBetween">
      <formula>$P$5</formula>
      <formula>$P$5*1.5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131"/>
  <sheetViews>
    <sheetView showGridLines="0" topLeftCell="A108" workbookViewId="0">
      <selection activeCell="B5" sqref="B5"/>
    </sheetView>
  </sheetViews>
  <sheetFormatPr baseColWidth="10" defaultColWidth="11.42578125" defaultRowHeight="15" x14ac:dyDescent="0.25"/>
  <cols>
    <col min="2" max="2" width="31.28515625" customWidth="1"/>
    <col min="3" max="5" width="12.42578125" style="39" customWidth="1"/>
  </cols>
  <sheetData>
    <row r="2" spans="2:8" ht="28.5" customHeight="1" x14ac:dyDescent="0.25">
      <c r="B2" s="95" t="s">
        <v>45</v>
      </c>
      <c r="C2" s="96"/>
      <c r="D2" s="96"/>
      <c r="E2" s="96"/>
      <c r="F2" s="96"/>
      <c r="G2" s="96"/>
      <c r="H2" s="97"/>
    </row>
    <row r="3" spans="2:8" ht="28.5" customHeight="1" x14ac:dyDescent="0.3">
      <c r="B3" s="24"/>
      <c r="C3" s="38"/>
      <c r="D3" s="38"/>
      <c r="E3" s="38"/>
      <c r="F3" s="24"/>
      <c r="G3" s="24"/>
      <c r="H3" s="24"/>
    </row>
    <row r="5" spans="2:8" ht="29.25" customHeight="1" x14ac:dyDescent="0.25">
      <c r="B5" s="65" t="s">
        <v>2</v>
      </c>
      <c r="C5" s="66" t="s">
        <v>4</v>
      </c>
      <c r="D5" s="66" t="s">
        <v>5</v>
      </c>
      <c r="E5" s="66" t="s">
        <v>6</v>
      </c>
    </row>
    <row r="6" spans="2:8" x14ac:dyDescent="0.25">
      <c r="B6" s="67" t="s">
        <v>46</v>
      </c>
      <c r="C6" s="68">
        <v>16</v>
      </c>
      <c r="D6" s="68">
        <v>4</v>
      </c>
      <c r="E6" s="68">
        <v>46</v>
      </c>
    </row>
    <row r="7" spans="2:8" x14ac:dyDescent="0.25">
      <c r="B7" s="67" t="s">
        <v>47</v>
      </c>
      <c r="C7" s="68">
        <v>25.8</v>
      </c>
      <c r="D7" s="68">
        <v>10.3</v>
      </c>
      <c r="E7" s="68">
        <v>52.3</v>
      </c>
    </row>
    <row r="8" spans="2:8" x14ac:dyDescent="0.25">
      <c r="B8" s="67" t="s">
        <v>10</v>
      </c>
      <c r="C8" s="68">
        <v>11</v>
      </c>
      <c r="D8" s="68">
        <v>60</v>
      </c>
      <c r="E8" s="68">
        <v>8</v>
      </c>
    </row>
    <row r="9" spans="2:8" x14ac:dyDescent="0.25">
      <c r="B9" s="67" t="s">
        <v>11</v>
      </c>
      <c r="C9" s="68">
        <v>1.5</v>
      </c>
      <c r="D9" s="68">
        <v>20</v>
      </c>
      <c r="E9" s="68">
        <v>0</v>
      </c>
    </row>
    <row r="10" spans="2:8" x14ac:dyDescent="0.25">
      <c r="B10" s="67" t="s">
        <v>14</v>
      </c>
      <c r="C10" s="68">
        <v>19</v>
      </c>
      <c r="D10" s="68">
        <v>0</v>
      </c>
      <c r="E10" s="68">
        <v>3.9</v>
      </c>
    </row>
    <row r="11" spans="2:8" x14ac:dyDescent="0.25">
      <c r="B11" s="67" t="s">
        <v>48</v>
      </c>
      <c r="C11" s="68">
        <v>1.6</v>
      </c>
      <c r="D11" s="68">
        <v>10</v>
      </c>
      <c r="E11" s="68">
        <v>0.2</v>
      </c>
    </row>
    <row r="12" spans="2:8" x14ac:dyDescent="0.25">
      <c r="B12" s="67" t="s">
        <v>49</v>
      </c>
      <c r="C12" s="68">
        <v>0.6</v>
      </c>
      <c r="D12" s="68">
        <v>0.4</v>
      </c>
      <c r="E12" s="68">
        <v>80</v>
      </c>
    </row>
    <row r="13" spans="2:8" x14ac:dyDescent="0.25">
      <c r="B13" s="67" t="s">
        <v>50</v>
      </c>
      <c r="C13" s="68">
        <v>1.3</v>
      </c>
      <c r="D13" s="68">
        <v>1.5</v>
      </c>
      <c r="E13" s="68">
        <v>60</v>
      </c>
    </row>
    <row r="14" spans="2:8" x14ac:dyDescent="0.25">
      <c r="B14" s="67" t="s">
        <v>51</v>
      </c>
      <c r="C14" s="68">
        <v>14</v>
      </c>
      <c r="D14" s="68">
        <v>65</v>
      </c>
      <c r="E14" s="68">
        <v>8.5</v>
      </c>
    </row>
    <row r="15" spans="2:8" x14ac:dyDescent="0.25">
      <c r="B15" s="67" t="s">
        <v>52</v>
      </c>
      <c r="C15" s="68">
        <v>6.3</v>
      </c>
      <c r="D15" s="68">
        <v>33.6</v>
      </c>
      <c r="E15" s="68">
        <v>14</v>
      </c>
    </row>
    <row r="16" spans="2:8" x14ac:dyDescent="0.25">
      <c r="B16" s="67" t="s">
        <v>53</v>
      </c>
      <c r="C16" s="68">
        <v>9</v>
      </c>
      <c r="D16" s="68">
        <v>1</v>
      </c>
      <c r="E16" s="68">
        <v>35</v>
      </c>
    </row>
    <row r="17" spans="2:5" x14ac:dyDescent="0.25">
      <c r="B17" s="67" t="s">
        <v>54</v>
      </c>
      <c r="C17" s="68">
        <v>5.5</v>
      </c>
      <c r="D17" s="68">
        <v>3</v>
      </c>
      <c r="E17" s="68">
        <v>23.5</v>
      </c>
    </row>
    <row r="18" spans="2:5" x14ac:dyDescent="0.25">
      <c r="B18" s="67" t="s">
        <v>24</v>
      </c>
      <c r="C18" s="68">
        <v>3</v>
      </c>
      <c r="D18" s="68">
        <v>2.4</v>
      </c>
      <c r="E18" s="68">
        <v>0.4</v>
      </c>
    </row>
    <row r="19" spans="2:5" x14ac:dyDescent="0.25">
      <c r="B19" s="67" t="s">
        <v>19</v>
      </c>
      <c r="C19" s="68">
        <v>18</v>
      </c>
      <c r="D19" s="68">
        <v>1</v>
      </c>
      <c r="E19" s="68">
        <v>28.5</v>
      </c>
    </row>
    <row r="20" spans="2:5" x14ac:dyDescent="0.25">
      <c r="B20" s="67" t="s">
        <v>55</v>
      </c>
      <c r="C20" s="68">
        <v>16</v>
      </c>
      <c r="D20" s="68">
        <v>0</v>
      </c>
      <c r="E20" s="68">
        <v>1</v>
      </c>
    </row>
    <row r="21" spans="2:5" x14ac:dyDescent="0.25">
      <c r="B21" s="67" t="s">
        <v>56</v>
      </c>
      <c r="C21" s="68">
        <v>5</v>
      </c>
      <c r="D21" s="68">
        <v>40</v>
      </c>
      <c r="E21" s="68">
        <v>7.5</v>
      </c>
    </row>
    <row r="22" spans="2:5" x14ac:dyDescent="0.25">
      <c r="B22" s="67" t="s">
        <v>57</v>
      </c>
      <c r="C22" s="68">
        <v>0.8</v>
      </c>
      <c r="D22" s="68">
        <v>8</v>
      </c>
      <c r="E22" s="68">
        <v>0</v>
      </c>
    </row>
    <row r="23" spans="2:5" x14ac:dyDescent="0.25">
      <c r="B23" s="40" t="s">
        <v>58</v>
      </c>
      <c r="C23" s="68">
        <v>18.899999999999999</v>
      </c>
      <c r="D23" s="68">
        <v>2.7</v>
      </c>
      <c r="E23" s="68">
        <v>2.2999999999999998</v>
      </c>
    </row>
    <row r="24" spans="2:5" x14ac:dyDescent="0.25">
      <c r="B24" s="67" t="s">
        <v>59</v>
      </c>
      <c r="C24" s="68">
        <v>3</v>
      </c>
      <c r="D24" s="68">
        <v>4</v>
      </c>
      <c r="E24" s="68">
        <v>1</v>
      </c>
    </row>
    <row r="25" spans="2:5" x14ac:dyDescent="0.25">
      <c r="B25" s="67" t="s">
        <v>60</v>
      </c>
      <c r="C25" s="68">
        <v>0.8</v>
      </c>
      <c r="D25" s="68">
        <v>9</v>
      </c>
      <c r="E25" s="68">
        <v>0</v>
      </c>
    </row>
    <row r="26" spans="2:5" x14ac:dyDescent="0.25">
      <c r="B26" s="40" t="s">
        <v>61</v>
      </c>
      <c r="C26" s="68">
        <v>16</v>
      </c>
      <c r="D26" s="68">
        <v>0</v>
      </c>
      <c r="E26" s="68">
        <v>0.7</v>
      </c>
    </row>
    <row r="27" spans="2:5" x14ac:dyDescent="0.25">
      <c r="B27" s="67" t="s">
        <v>21</v>
      </c>
      <c r="C27" s="68">
        <v>0.4</v>
      </c>
      <c r="D27" s="68">
        <v>12</v>
      </c>
      <c r="E27" s="68">
        <v>0.6</v>
      </c>
    </row>
    <row r="28" spans="2:5" x14ac:dyDescent="0.25">
      <c r="B28" s="67" t="s">
        <v>62</v>
      </c>
      <c r="C28" s="68">
        <v>30</v>
      </c>
      <c r="D28" s="68">
        <v>1.5</v>
      </c>
      <c r="E28" s="68">
        <v>30</v>
      </c>
    </row>
    <row r="29" spans="2:5" x14ac:dyDescent="0.25">
      <c r="B29" s="67" t="s">
        <v>63</v>
      </c>
      <c r="C29" s="68">
        <v>0.59</v>
      </c>
      <c r="D29" s="68">
        <v>1.63</v>
      </c>
      <c r="E29" s="68">
        <v>0.19</v>
      </c>
    </row>
    <row r="30" spans="2:5" x14ac:dyDescent="0.25">
      <c r="B30" s="67" t="s">
        <v>64</v>
      </c>
      <c r="C30" s="68">
        <v>19.5</v>
      </c>
      <c r="D30" s="68">
        <v>0</v>
      </c>
      <c r="E30" s="68">
        <v>28</v>
      </c>
    </row>
    <row r="31" spans="2:5" x14ac:dyDescent="0.25">
      <c r="B31" s="67" t="s">
        <v>65</v>
      </c>
      <c r="C31" s="68">
        <v>1.2</v>
      </c>
      <c r="D31" s="68">
        <v>5.9</v>
      </c>
      <c r="E31" s="68">
        <v>6</v>
      </c>
    </row>
    <row r="32" spans="2:5" x14ac:dyDescent="0.25">
      <c r="B32" s="67" t="s">
        <v>66</v>
      </c>
      <c r="C32" s="68">
        <v>0</v>
      </c>
      <c r="D32" s="68">
        <v>48</v>
      </c>
      <c r="E32" s="68">
        <v>0</v>
      </c>
    </row>
    <row r="33" spans="2:5" x14ac:dyDescent="0.25">
      <c r="B33" s="67" t="s">
        <v>67</v>
      </c>
      <c r="C33" s="68">
        <v>9.3000000000000007</v>
      </c>
      <c r="D33" s="68">
        <v>50</v>
      </c>
      <c r="E33" s="68">
        <v>33.5</v>
      </c>
    </row>
    <row r="34" spans="2:5" x14ac:dyDescent="0.25">
      <c r="B34" s="67" t="s">
        <v>68</v>
      </c>
      <c r="C34" s="68">
        <v>1.7</v>
      </c>
      <c r="D34" s="68">
        <v>4.9000000000000004</v>
      </c>
      <c r="E34" s="68">
        <v>0.1</v>
      </c>
    </row>
    <row r="35" spans="2:5" x14ac:dyDescent="0.25">
      <c r="B35" s="67" t="s">
        <v>69</v>
      </c>
      <c r="C35" s="68">
        <v>19</v>
      </c>
      <c r="D35" s="68">
        <v>0</v>
      </c>
      <c r="E35" s="68">
        <v>21</v>
      </c>
    </row>
    <row r="36" spans="2:5" x14ac:dyDescent="0.25">
      <c r="B36" s="67" t="s">
        <v>70</v>
      </c>
      <c r="C36" s="68">
        <v>1.3</v>
      </c>
      <c r="D36" s="68">
        <v>6.5</v>
      </c>
      <c r="E36" s="68">
        <v>0</v>
      </c>
    </row>
    <row r="37" spans="2:5" x14ac:dyDescent="0.25">
      <c r="B37" s="67" t="s">
        <v>17</v>
      </c>
      <c r="C37" s="68">
        <v>3</v>
      </c>
      <c r="D37" s="68">
        <v>3</v>
      </c>
      <c r="E37" s="68">
        <v>20</v>
      </c>
    </row>
    <row r="38" spans="2:5" x14ac:dyDescent="0.25">
      <c r="B38" s="67" t="s">
        <v>71</v>
      </c>
      <c r="C38" s="68">
        <v>2.8</v>
      </c>
      <c r="D38" s="68">
        <v>5.9</v>
      </c>
      <c r="E38" s="68">
        <v>15</v>
      </c>
    </row>
    <row r="39" spans="2:5" x14ac:dyDescent="0.25">
      <c r="B39" s="67" t="s">
        <v>72</v>
      </c>
      <c r="C39" s="68">
        <v>10</v>
      </c>
      <c r="D39" s="68">
        <v>79</v>
      </c>
      <c r="E39" s="68">
        <v>0</v>
      </c>
    </row>
    <row r="40" spans="2:5" x14ac:dyDescent="0.25">
      <c r="B40" s="40" t="s">
        <v>73</v>
      </c>
      <c r="C40" s="68">
        <v>21</v>
      </c>
      <c r="D40" s="68">
        <v>1.6</v>
      </c>
      <c r="E40" s="68">
        <v>1.3</v>
      </c>
    </row>
    <row r="41" spans="2:5" x14ac:dyDescent="0.25">
      <c r="B41" s="67" t="s">
        <v>74</v>
      </c>
      <c r="C41" s="68">
        <v>3</v>
      </c>
      <c r="D41" s="68">
        <v>4.5</v>
      </c>
      <c r="E41" s="68">
        <v>5.5</v>
      </c>
    </row>
    <row r="42" spans="2:5" x14ac:dyDescent="0.25">
      <c r="B42" s="40" t="s">
        <v>75</v>
      </c>
      <c r="C42" s="68">
        <v>3</v>
      </c>
      <c r="D42" s="68">
        <v>1.5</v>
      </c>
      <c r="E42" s="68">
        <v>0.5</v>
      </c>
    </row>
    <row r="43" spans="2:5" x14ac:dyDescent="0.25">
      <c r="B43" s="67" t="s">
        <v>76</v>
      </c>
      <c r="C43" s="67">
        <v>31</v>
      </c>
      <c r="D43" s="67">
        <v>0</v>
      </c>
      <c r="E43" s="67">
        <v>3</v>
      </c>
    </row>
    <row r="44" spans="2:5" x14ac:dyDescent="0.25">
      <c r="B44" s="67" t="s">
        <v>77</v>
      </c>
      <c r="C44" s="68">
        <v>11</v>
      </c>
      <c r="D44" s="68">
        <v>75</v>
      </c>
      <c r="E44" s="68">
        <v>1.2</v>
      </c>
    </row>
    <row r="45" spans="2:5" x14ac:dyDescent="0.25">
      <c r="B45" s="67" t="s">
        <v>78</v>
      </c>
      <c r="C45" s="68">
        <v>5</v>
      </c>
      <c r="D45" s="68">
        <v>4</v>
      </c>
      <c r="E45" s="68">
        <v>0</v>
      </c>
    </row>
    <row r="46" spans="2:5" x14ac:dyDescent="0.25">
      <c r="B46" s="67" t="s">
        <v>79</v>
      </c>
      <c r="C46" s="68">
        <v>18</v>
      </c>
      <c r="D46" s="68">
        <v>3</v>
      </c>
      <c r="E46" s="68">
        <v>3</v>
      </c>
    </row>
    <row r="47" spans="2:5" x14ac:dyDescent="0.25">
      <c r="B47" s="67" t="s">
        <v>80</v>
      </c>
      <c r="C47" s="68">
        <v>19.399999999999999</v>
      </c>
      <c r="D47" s="68">
        <v>1.1000000000000001</v>
      </c>
      <c r="E47" s="68">
        <v>16.600000000000001</v>
      </c>
    </row>
    <row r="48" spans="2:5" x14ac:dyDescent="0.25">
      <c r="B48" s="67" t="s">
        <v>81</v>
      </c>
      <c r="C48" s="68">
        <v>14</v>
      </c>
      <c r="D48" s="68">
        <v>0.3</v>
      </c>
      <c r="E48" s="68">
        <v>8.3000000000000007</v>
      </c>
    </row>
    <row r="49" spans="2:5" x14ac:dyDescent="0.25">
      <c r="B49" s="67" t="s">
        <v>82</v>
      </c>
      <c r="C49" s="68">
        <v>21</v>
      </c>
      <c r="D49" s="68">
        <v>1.3</v>
      </c>
      <c r="E49" s="68">
        <v>1.5</v>
      </c>
    </row>
    <row r="50" spans="2:5" x14ac:dyDescent="0.25">
      <c r="B50" s="67" t="s">
        <v>83</v>
      </c>
      <c r="C50" s="68">
        <v>25</v>
      </c>
      <c r="D50" s="68">
        <v>1.4</v>
      </c>
      <c r="E50" s="68">
        <v>1.5</v>
      </c>
    </row>
    <row r="51" spans="2:5" x14ac:dyDescent="0.25">
      <c r="B51" s="67" t="s">
        <v>84</v>
      </c>
      <c r="C51" s="68">
        <v>21</v>
      </c>
      <c r="D51" s="68">
        <v>0</v>
      </c>
      <c r="E51" s="68">
        <v>11</v>
      </c>
    </row>
    <row r="52" spans="2:5" x14ac:dyDescent="0.25">
      <c r="B52" s="67" t="s">
        <v>85</v>
      </c>
      <c r="C52" s="68">
        <v>28</v>
      </c>
      <c r="D52" s="68">
        <v>0</v>
      </c>
      <c r="E52" s="68">
        <v>1</v>
      </c>
    </row>
    <row r="53" spans="2:5" x14ac:dyDescent="0.25">
      <c r="B53" s="67" t="s">
        <v>86</v>
      </c>
      <c r="C53" s="68">
        <v>15.1</v>
      </c>
      <c r="D53" s="68">
        <v>50.5</v>
      </c>
      <c r="E53" s="68">
        <v>12.4</v>
      </c>
    </row>
    <row r="54" spans="2:5" x14ac:dyDescent="0.25">
      <c r="B54" s="67" t="s">
        <v>25</v>
      </c>
      <c r="C54" s="68">
        <v>7.5</v>
      </c>
      <c r="D54" s="68">
        <v>4.5</v>
      </c>
      <c r="E54" s="68">
        <v>0</v>
      </c>
    </row>
    <row r="55" spans="2:5" x14ac:dyDescent="0.25">
      <c r="B55" s="67" t="s">
        <v>87</v>
      </c>
      <c r="C55" s="68">
        <v>6.5</v>
      </c>
      <c r="D55" s="68">
        <v>4</v>
      </c>
      <c r="E55" s="68">
        <v>3</v>
      </c>
    </row>
    <row r="56" spans="2:5" x14ac:dyDescent="0.25">
      <c r="B56" s="67" t="s">
        <v>88</v>
      </c>
      <c r="C56" s="68">
        <v>7.4</v>
      </c>
      <c r="D56" s="68">
        <v>5</v>
      </c>
      <c r="E56" s="68">
        <v>0.1</v>
      </c>
    </row>
    <row r="57" spans="2:5" x14ac:dyDescent="0.25">
      <c r="B57" s="67" t="s">
        <v>89</v>
      </c>
      <c r="C57" s="68">
        <v>7.5</v>
      </c>
      <c r="D57" s="68">
        <v>3.3</v>
      </c>
      <c r="E57" s="68">
        <v>3</v>
      </c>
    </row>
    <row r="58" spans="2:5" x14ac:dyDescent="0.25">
      <c r="B58" s="67" t="s">
        <v>90</v>
      </c>
      <c r="C58" s="68">
        <v>5.7</v>
      </c>
      <c r="D58" s="68">
        <v>26</v>
      </c>
      <c r="E58" s="68">
        <v>10</v>
      </c>
    </row>
    <row r="59" spans="2:5" x14ac:dyDescent="0.25">
      <c r="B59" s="67" t="s">
        <v>91</v>
      </c>
      <c r="C59" s="68">
        <v>11</v>
      </c>
      <c r="D59" s="68">
        <v>59</v>
      </c>
      <c r="E59" s="68">
        <v>6.8</v>
      </c>
    </row>
    <row r="60" spans="2:5" x14ac:dyDescent="0.25">
      <c r="B60" s="67" t="s">
        <v>92</v>
      </c>
      <c r="C60" s="68">
        <v>3.2</v>
      </c>
      <c r="D60" s="68">
        <v>32</v>
      </c>
      <c r="E60" s="67">
        <v>0.5</v>
      </c>
    </row>
    <row r="61" spans="2:5" x14ac:dyDescent="0.25">
      <c r="B61" s="67" t="s">
        <v>93</v>
      </c>
      <c r="C61" s="68">
        <v>28</v>
      </c>
      <c r="D61" s="68">
        <v>1</v>
      </c>
      <c r="E61" s="68">
        <v>29</v>
      </c>
    </row>
    <row r="62" spans="2:5" x14ac:dyDescent="0.25">
      <c r="B62" s="67" t="s">
        <v>15</v>
      </c>
      <c r="C62" s="68">
        <v>1.6</v>
      </c>
      <c r="D62" s="68">
        <v>3</v>
      </c>
      <c r="E62" s="68">
        <v>0</v>
      </c>
    </row>
    <row r="63" spans="2:5" x14ac:dyDescent="0.25">
      <c r="B63" s="67" t="s">
        <v>94</v>
      </c>
      <c r="C63" s="68">
        <v>0</v>
      </c>
      <c r="D63" s="68">
        <v>0</v>
      </c>
      <c r="E63" s="68">
        <v>100</v>
      </c>
    </row>
    <row r="64" spans="2:5" x14ac:dyDescent="0.25">
      <c r="B64" s="67" t="s">
        <v>95</v>
      </c>
      <c r="C64" s="68">
        <v>21</v>
      </c>
      <c r="D64" s="68">
        <v>0.4</v>
      </c>
      <c r="E64" s="68">
        <v>2.5</v>
      </c>
    </row>
    <row r="65" spans="2:5" x14ac:dyDescent="0.25">
      <c r="B65" s="67" t="s">
        <v>96</v>
      </c>
      <c r="C65" s="68">
        <v>28</v>
      </c>
      <c r="D65" s="68">
        <v>0.2</v>
      </c>
      <c r="E65" s="68">
        <v>14</v>
      </c>
    </row>
    <row r="66" spans="2:5" x14ac:dyDescent="0.25">
      <c r="B66" s="67" t="s">
        <v>97</v>
      </c>
      <c r="C66" s="68">
        <v>8.5</v>
      </c>
      <c r="D66" s="68">
        <v>2</v>
      </c>
      <c r="E66" s="68">
        <v>30</v>
      </c>
    </row>
    <row r="67" spans="2:5" x14ac:dyDescent="0.25">
      <c r="B67" s="67" t="s">
        <v>98</v>
      </c>
      <c r="C67" s="68">
        <v>1.6</v>
      </c>
      <c r="D67" s="68">
        <v>11</v>
      </c>
      <c r="E67" s="68">
        <v>0.3</v>
      </c>
    </row>
    <row r="68" spans="2:5" x14ac:dyDescent="0.25">
      <c r="B68" s="67" t="s">
        <v>99</v>
      </c>
      <c r="C68" s="68">
        <v>1.3</v>
      </c>
      <c r="D68" s="68">
        <v>11.3</v>
      </c>
      <c r="E68" s="68">
        <v>0.6</v>
      </c>
    </row>
    <row r="69" spans="2:5" x14ac:dyDescent="0.25">
      <c r="B69" s="67" t="s">
        <v>100</v>
      </c>
      <c r="C69" s="68">
        <v>3.2</v>
      </c>
      <c r="D69" s="68">
        <v>4.8</v>
      </c>
      <c r="E69" s="68">
        <v>1.55</v>
      </c>
    </row>
    <row r="70" spans="2:5" x14ac:dyDescent="0.25">
      <c r="B70" s="67" t="s">
        <v>101</v>
      </c>
      <c r="C70" s="68">
        <v>2.6</v>
      </c>
      <c r="D70" s="68">
        <v>8</v>
      </c>
      <c r="E70" s="68">
        <v>0.6</v>
      </c>
    </row>
    <row r="71" spans="2:5" x14ac:dyDescent="0.25">
      <c r="B71" s="67" t="s">
        <v>102</v>
      </c>
      <c r="C71" s="68">
        <v>6.3</v>
      </c>
      <c r="D71" s="68">
        <v>12</v>
      </c>
      <c r="E71" s="68">
        <v>0.5</v>
      </c>
    </row>
    <row r="72" spans="2:5" x14ac:dyDescent="0.25">
      <c r="B72" s="67" t="s">
        <v>103</v>
      </c>
      <c r="C72" s="68">
        <v>13.1</v>
      </c>
      <c r="D72" s="68">
        <v>10</v>
      </c>
      <c r="E72" s="68">
        <v>8</v>
      </c>
    </row>
    <row r="73" spans="2:5" x14ac:dyDescent="0.25">
      <c r="B73" s="67" t="s">
        <v>104</v>
      </c>
      <c r="C73" s="68">
        <v>18</v>
      </c>
      <c r="D73" s="68">
        <v>0.1</v>
      </c>
      <c r="E73" s="68">
        <v>1.5</v>
      </c>
    </row>
    <row r="74" spans="2:5" x14ac:dyDescent="0.25">
      <c r="B74" s="67" t="s">
        <v>105</v>
      </c>
      <c r="C74" s="68">
        <v>3</v>
      </c>
      <c r="D74" s="68">
        <v>22</v>
      </c>
      <c r="E74" s="68">
        <v>1.3</v>
      </c>
    </row>
    <row r="75" spans="2:5" x14ac:dyDescent="0.25">
      <c r="B75" s="40" t="s">
        <v>106</v>
      </c>
      <c r="C75" s="68">
        <v>0.5</v>
      </c>
      <c r="D75" s="68">
        <v>86</v>
      </c>
      <c r="E75" s="68">
        <v>0.5</v>
      </c>
    </row>
    <row r="76" spans="2:5" x14ac:dyDescent="0.25">
      <c r="B76" s="67" t="s">
        <v>107</v>
      </c>
      <c r="C76" s="68">
        <v>2.5</v>
      </c>
      <c r="D76" s="68">
        <v>6</v>
      </c>
      <c r="E76" s="68">
        <v>9</v>
      </c>
    </row>
    <row r="77" spans="2:5" x14ac:dyDescent="0.25">
      <c r="B77" s="67" t="s">
        <v>23</v>
      </c>
      <c r="C77" s="68">
        <v>20</v>
      </c>
      <c r="D77" s="68">
        <v>54</v>
      </c>
      <c r="E77" s="68">
        <v>4.7</v>
      </c>
    </row>
    <row r="78" spans="2:5" x14ac:dyDescent="0.25">
      <c r="B78" s="67" t="s">
        <v>108</v>
      </c>
      <c r="C78" s="68">
        <v>14</v>
      </c>
      <c r="D78" s="68">
        <v>36</v>
      </c>
      <c r="E78" s="68">
        <v>5.5</v>
      </c>
    </row>
    <row r="79" spans="2:5" x14ac:dyDescent="0.25">
      <c r="B79" s="67" t="s">
        <v>109</v>
      </c>
      <c r="C79" s="68">
        <v>0</v>
      </c>
      <c r="D79" s="68">
        <v>75</v>
      </c>
      <c r="E79" s="68">
        <v>0</v>
      </c>
    </row>
    <row r="80" spans="2:5" x14ac:dyDescent="0.25">
      <c r="B80" s="67" t="s">
        <v>110</v>
      </c>
      <c r="C80" s="68">
        <v>19</v>
      </c>
      <c r="D80" s="68">
        <v>0</v>
      </c>
      <c r="E80" s="68">
        <v>15</v>
      </c>
    </row>
    <row r="81" spans="2:5" x14ac:dyDescent="0.25">
      <c r="B81" s="67" t="s">
        <v>111</v>
      </c>
      <c r="C81" s="68">
        <v>11</v>
      </c>
      <c r="D81" s="68">
        <v>35</v>
      </c>
      <c r="E81" s="68">
        <v>0.5</v>
      </c>
    </row>
    <row r="82" spans="2:5" x14ac:dyDescent="0.25">
      <c r="B82" s="67" t="s">
        <v>112</v>
      </c>
      <c r="C82" s="67">
        <v>17</v>
      </c>
      <c r="D82" s="67">
        <v>1.3</v>
      </c>
      <c r="E82" s="67">
        <v>18</v>
      </c>
    </row>
    <row r="83" spans="2:5" x14ac:dyDescent="0.25">
      <c r="B83" s="67" t="s">
        <v>113</v>
      </c>
      <c r="C83" s="68">
        <v>14</v>
      </c>
      <c r="D83" s="68">
        <v>0.5</v>
      </c>
      <c r="E83" s="68">
        <v>22</v>
      </c>
    </row>
    <row r="84" spans="2:5" x14ac:dyDescent="0.25">
      <c r="B84" s="67" t="s">
        <v>114</v>
      </c>
      <c r="C84" s="68">
        <v>12.9</v>
      </c>
      <c r="D84" s="68">
        <v>48.4</v>
      </c>
      <c r="E84" s="68">
        <v>10.7</v>
      </c>
    </row>
    <row r="85" spans="2:5" x14ac:dyDescent="0.25">
      <c r="B85" s="67" t="s">
        <v>115</v>
      </c>
      <c r="C85" s="68">
        <v>11.7</v>
      </c>
      <c r="D85" s="68">
        <v>58.4</v>
      </c>
      <c r="E85" s="68">
        <v>6.2</v>
      </c>
    </row>
    <row r="86" spans="2:5" x14ac:dyDescent="0.25">
      <c r="B86" s="67" t="s">
        <v>116</v>
      </c>
      <c r="C86" s="68">
        <v>21</v>
      </c>
      <c r="D86" s="68">
        <v>5</v>
      </c>
      <c r="E86" s="68">
        <v>24</v>
      </c>
    </row>
    <row r="87" spans="2:5" x14ac:dyDescent="0.25">
      <c r="B87" s="67" t="s">
        <v>117</v>
      </c>
      <c r="C87" s="68">
        <v>1.1000000000000001</v>
      </c>
      <c r="D87" s="68">
        <v>7</v>
      </c>
      <c r="E87" s="68">
        <v>0.2</v>
      </c>
    </row>
    <row r="88" spans="2:5" x14ac:dyDescent="0.25">
      <c r="B88" s="67" t="s">
        <v>118</v>
      </c>
      <c r="C88" s="67">
        <v>18</v>
      </c>
      <c r="D88" s="67">
        <v>31</v>
      </c>
      <c r="E88" s="67">
        <v>43</v>
      </c>
    </row>
    <row r="89" spans="2:5" x14ac:dyDescent="0.25">
      <c r="B89" s="67" t="s">
        <v>119</v>
      </c>
      <c r="C89" s="68">
        <v>14.3</v>
      </c>
      <c r="D89" s="68">
        <v>7.4</v>
      </c>
      <c r="E89" s="68">
        <v>66.2</v>
      </c>
    </row>
    <row r="90" spans="2:5" x14ac:dyDescent="0.25">
      <c r="B90" s="67" t="s">
        <v>120</v>
      </c>
      <c r="C90" s="68">
        <v>6</v>
      </c>
      <c r="D90" s="68">
        <v>57.6</v>
      </c>
      <c r="E90" s="68">
        <v>31.6</v>
      </c>
    </row>
    <row r="91" spans="2:5" x14ac:dyDescent="0.25">
      <c r="B91" s="67" t="s">
        <v>121</v>
      </c>
      <c r="C91" s="68">
        <v>13.4</v>
      </c>
      <c r="D91" s="68">
        <v>0.3</v>
      </c>
      <c r="E91" s="68">
        <v>14.5</v>
      </c>
    </row>
    <row r="92" spans="2:5" x14ac:dyDescent="0.25">
      <c r="B92" s="67" t="s">
        <v>122</v>
      </c>
      <c r="C92" s="68">
        <v>1.1000000000000001</v>
      </c>
      <c r="D92" s="68">
        <v>9</v>
      </c>
      <c r="E92" s="68">
        <v>0.1</v>
      </c>
    </row>
    <row r="93" spans="2:5" x14ac:dyDescent="0.25">
      <c r="B93" s="67" t="s">
        <v>123</v>
      </c>
      <c r="C93" s="68">
        <v>9.6</v>
      </c>
      <c r="D93" s="68">
        <v>40</v>
      </c>
      <c r="E93" s="68">
        <v>5</v>
      </c>
    </row>
    <row r="94" spans="2:5" x14ac:dyDescent="0.25">
      <c r="B94" s="67" t="s">
        <v>124</v>
      </c>
      <c r="C94" s="68">
        <v>9.5</v>
      </c>
      <c r="D94" s="68">
        <v>40.700000000000003</v>
      </c>
      <c r="E94" s="68">
        <v>5.4</v>
      </c>
    </row>
    <row r="95" spans="2:5" x14ac:dyDescent="0.25">
      <c r="B95" s="67" t="s">
        <v>125</v>
      </c>
      <c r="C95" s="68">
        <v>4.9000000000000004</v>
      </c>
      <c r="D95" s="68">
        <v>6.4</v>
      </c>
      <c r="E95" s="68">
        <v>5.4</v>
      </c>
    </row>
    <row r="96" spans="2:5" x14ac:dyDescent="0.25">
      <c r="B96" s="67" t="s">
        <v>126</v>
      </c>
      <c r="C96" s="68">
        <v>0.5</v>
      </c>
      <c r="D96" s="68">
        <v>16</v>
      </c>
      <c r="E96" s="68">
        <v>0</v>
      </c>
    </row>
    <row r="97" spans="2:5" x14ac:dyDescent="0.25">
      <c r="B97" s="67" t="s">
        <v>127</v>
      </c>
      <c r="C97" s="68">
        <v>1.2</v>
      </c>
      <c r="D97" s="68">
        <v>23</v>
      </c>
      <c r="E97" s="68">
        <v>0.3</v>
      </c>
    </row>
    <row r="98" spans="2:5" x14ac:dyDescent="0.25">
      <c r="B98" s="67" t="s">
        <v>128</v>
      </c>
      <c r="C98" s="68">
        <v>13</v>
      </c>
      <c r="D98" s="68">
        <v>65.7</v>
      </c>
      <c r="E98" s="68">
        <v>2.5</v>
      </c>
    </row>
    <row r="99" spans="2:5" x14ac:dyDescent="0.25">
      <c r="B99" s="67" t="s">
        <v>129</v>
      </c>
      <c r="C99" s="68">
        <v>20</v>
      </c>
      <c r="D99" s="68">
        <v>0.2</v>
      </c>
      <c r="E99" s="68">
        <v>16.100000000000001</v>
      </c>
    </row>
    <row r="100" spans="2:5" x14ac:dyDescent="0.25">
      <c r="B100" s="67" t="s">
        <v>130</v>
      </c>
      <c r="C100" s="68">
        <v>8.4</v>
      </c>
      <c r="D100" s="68">
        <v>72</v>
      </c>
      <c r="E100" s="68">
        <v>15</v>
      </c>
    </row>
    <row r="101" spans="2:5" x14ac:dyDescent="0.25">
      <c r="B101" s="67" t="s">
        <v>131</v>
      </c>
      <c r="C101" s="68">
        <v>9.6</v>
      </c>
      <c r="D101" s="68">
        <v>2.7</v>
      </c>
      <c r="E101" s="68">
        <v>0</v>
      </c>
    </row>
    <row r="102" spans="2:5" x14ac:dyDescent="0.25">
      <c r="B102" s="67" t="s">
        <v>132</v>
      </c>
      <c r="C102" s="68">
        <v>5.0999999999999996</v>
      </c>
      <c r="D102" s="68">
        <v>16</v>
      </c>
      <c r="E102" s="68">
        <v>0.5</v>
      </c>
    </row>
    <row r="103" spans="2:5" x14ac:dyDescent="0.25">
      <c r="B103" s="67" t="s">
        <v>133</v>
      </c>
      <c r="C103" s="68">
        <v>2.8</v>
      </c>
      <c r="D103" s="68">
        <v>8.4</v>
      </c>
      <c r="E103" s="68">
        <v>0.5</v>
      </c>
    </row>
    <row r="104" spans="2:5" x14ac:dyDescent="0.25">
      <c r="B104" s="67" t="s">
        <v>134</v>
      </c>
      <c r="C104" s="68">
        <v>5.5</v>
      </c>
      <c r="D104" s="68">
        <v>4</v>
      </c>
      <c r="E104" s="68">
        <v>21.5</v>
      </c>
    </row>
    <row r="105" spans="2:5" x14ac:dyDescent="0.25">
      <c r="B105" s="67" t="s">
        <v>135</v>
      </c>
      <c r="C105" s="68">
        <v>0.7</v>
      </c>
      <c r="D105" s="68">
        <v>10</v>
      </c>
      <c r="E105" s="68">
        <v>0.6</v>
      </c>
    </row>
    <row r="106" spans="2:5" x14ac:dyDescent="0.25">
      <c r="B106" s="67" t="s">
        <v>136</v>
      </c>
      <c r="C106" s="67">
        <v>6.7</v>
      </c>
      <c r="D106" s="67">
        <v>80</v>
      </c>
      <c r="E106" s="67">
        <v>1.2</v>
      </c>
    </row>
    <row r="107" spans="2:5" x14ac:dyDescent="0.25">
      <c r="B107" s="67" t="s">
        <v>18</v>
      </c>
      <c r="C107" s="68">
        <v>0.3</v>
      </c>
      <c r="D107" s="68">
        <v>12</v>
      </c>
      <c r="E107" s="68">
        <v>0.3</v>
      </c>
    </row>
    <row r="108" spans="2:5" x14ac:dyDescent="0.25">
      <c r="B108" s="67" t="s">
        <v>137</v>
      </c>
      <c r="C108" s="68">
        <v>9</v>
      </c>
      <c r="D108" s="68">
        <v>70.599999999999994</v>
      </c>
      <c r="E108" s="68">
        <v>3.4</v>
      </c>
    </row>
    <row r="109" spans="2:5" x14ac:dyDescent="0.25">
      <c r="B109" s="67" t="s">
        <v>138</v>
      </c>
      <c r="C109" s="68">
        <v>8</v>
      </c>
      <c r="D109" s="68">
        <v>16.8</v>
      </c>
      <c r="E109" s="68">
        <v>17.8</v>
      </c>
    </row>
    <row r="110" spans="2:5" x14ac:dyDescent="0.25">
      <c r="B110" s="40" t="s">
        <v>139</v>
      </c>
      <c r="C110" s="68">
        <v>6.5</v>
      </c>
      <c r="D110" s="68">
        <v>61</v>
      </c>
      <c r="E110" s="68">
        <v>13</v>
      </c>
    </row>
    <row r="111" spans="2:5" x14ac:dyDescent="0.25">
      <c r="B111" s="67" t="s">
        <v>140</v>
      </c>
      <c r="C111" s="68">
        <v>1</v>
      </c>
      <c r="D111" s="68">
        <v>3</v>
      </c>
      <c r="E111" s="68">
        <v>0.2</v>
      </c>
    </row>
    <row r="112" spans="2:5" x14ac:dyDescent="0.25">
      <c r="B112" s="67" t="s">
        <v>141</v>
      </c>
      <c r="C112" s="68">
        <v>1.4</v>
      </c>
      <c r="D112" s="68">
        <v>6.3</v>
      </c>
      <c r="E112" s="68">
        <v>1.3</v>
      </c>
    </row>
    <row r="113" spans="2:5" x14ac:dyDescent="0.25">
      <c r="B113" s="40" t="s">
        <v>142</v>
      </c>
      <c r="C113" s="68">
        <v>1.1000000000000001</v>
      </c>
      <c r="D113" s="68">
        <v>5.5</v>
      </c>
      <c r="E113" s="68">
        <v>5.6</v>
      </c>
    </row>
    <row r="114" spans="2:5" x14ac:dyDescent="0.25">
      <c r="B114" s="67" t="s">
        <v>143</v>
      </c>
      <c r="C114" s="68">
        <v>12.6</v>
      </c>
      <c r="D114" s="68">
        <v>73</v>
      </c>
      <c r="E114" s="68">
        <v>0.2</v>
      </c>
    </row>
    <row r="115" spans="2:5" x14ac:dyDescent="0.25">
      <c r="B115" s="67" t="s">
        <v>144</v>
      </c>
      <c r="C115" s="68">
        <v>7.3</v>
      </c>
      <c r="D115" s="68">
        <v>3.4</v>
      </c>
      <c r="E115" s="68">
        <v>12</v>
      </c>
    </row>
    <row r="116" spans="2:5" x14ac:dyDescent="0.25">
      <c r="B116" s="67" t="s">
        <v>145</v>
      </c>
      <c r="C116" s="68">
        <v>3.5</v>
      </c>
      <c r="D116" s="68">
        <v>25</v>
      </c>
      <c r="E116" s="68">
        <v>0.4</v>
      </c>
    </row>
    <row r="117" spans="2:5" x14ac:dyDescent="0.25">
      <c r="B117" s="67" t="s">
        <v>16</v>
      </c>
      <c r="C117" s="68">
        <v>7.5</v>
      </c>
      <c r="D117" s="68">
        <v>74.3</v>
      </c>
      <c r="E117" s="68">
        <v>2.5</v>
      </c>
    </row>
    <row r="118" spans="2:5" x14ac:dyDescent="0.25">
      <c r="B118" s="67" t="s">
        <v>146</v>
      </c>
      <c r="C118" s="67">
        <v>10.8</v>
      </c>
      <c r="D118" s="67">
        <v>70</v>
      </c>
      <c r="E118" s="67">
        <v>1.6</v>
      </c>
    </row>
    <row r="119" spans="2:5" x14ac:dyDescent="0.25">
      <c r="B119" s="67" t="s">
        <v>147</v>
      </c>
      <c r="C119" s="68">
        <v>14</v>
      </c>
      <c r="D119" s="68">
        <v>0.7</v>
      </c>
      <c r="E119" s="68">
        <v>31</v>
      </c>
    </row>
    <row r="120" spans="2:5" x14ac:dyDescent="0.25">
      <c r="B120" s="67" t="s">
        <v>148</v>
      </c>
      <c r="C120" s="68" t="s">
        <v>149</v>
      </c>
      <c r="D120" s="68">
        <v>1</v>
      </c>
      <c r="E120" s="68">
        <v>15</v>
      </c>
    </row>
    <row r="121" spans="2:5" x14ac:dyDescent="0.25">
      <c r="B121" s="75" t="s">
        <v>150</v>
      </c>
      <c r="C121" s="76">
        <v>20</v>
      </c>
      <c r="D121" s="76">
        <v>0.2</v>
      </c>
      <c r="E121" s="76">
        <v>5</v>
      </c>
    </row>
    <row r="122" spans="2:5" x14ac:dyDescent="0.25">
      <c r="B122" s="67" t="s">
        <v>151</v>
      </c>
      <c r="C122" s="68">
        <v>0</v>
      </c>
      <c r="D122" s="68">
        <v>100</v>
      </c>
      <c r="E122" s="68">
        <v>0</v>
      </c>
    </row>
    <row r="123" spans="2:5" x14ac:dyDescent="0.25">
      <c r="B123" s="67" t="s">
        <v>152</v>
      </c>
      <c r="C123" s="68">
        <v>12</v>
      </c>
      <c r="D123" s="68">
        <v>73</v>
      </c>
      <c r="E123" s="68">
        <v>2</v>
      </c>
    </row>
    <row r="124" spans="2:5" x14ac:dyDescent="0.25">
      <c r="B124" s="75" t="s">
        <v>153</v>
      </c>
      <c r="C124" s="76">
        <v>19.8</v>
      </c>
      <c r="D124" s="76">
        <v>0.7</v>
      </c>
      <c r="E124" s="76">
        <v>11.4</v>
      </c>
    </row>
    <row r="125" spans="2:5" x14ac:dyDescent="0.25">
      <c r="B125" s="67" t="s">
        <v>154</v>
      </c>
      <c r="C125" s="68">
        <v>9.9</v>
      </c>
      <c r="D125" s="68">
        <v>59</v>
      </c>
      <c r="E125" s="68">
        <v>4.3</v>
      </c>
    </row>
    <row r="126" spans="2:5" x14ac:dyDescent="0.25">
      <c r="B126" s="75" t="s">
        <v>155</v>
      </c>
      <c r="C126" s="76">
        <v>0.8</v>
      </c>
      <c r="D126" s="76">
        <v>4.5999999999999996</v>
      </c>
      <c r="E126" s="76">
        <v>0.3</v>
      </c>
    </row>
    <row r="127" spans="2:5" x14ac:dyDescent="0.25">
      <c r="B127" s="67" t="s">
        <v>156</v>
      </c>
      <c r="C127" s="68">
        <v>0.8</v>
      </c>
      <c r="D127" s="68">
        <v>3.5</v>
      </c>
      <c r="E127" s="68">
        <v>0.3</v>
      </c>
    </row>
    <row r="128" spans="2:5" x14ac:dyDescent="0.25">
      <c r="B128" s="75" t="s">
        <v>157</v>
      </c>
      <c r="C128" s="76">
        <v>6</v>
      </c>
      <c r="D128" s="76">
        <v>2.8</v>
      </c>
      <c r="E128" s="76">
        <v>9.1</v>
      </c>
    </row>
    <row r="129" spans="2:5" x14ac:dyDescent="0.25">
      <c r="B129" s="67" t="s">
        <v>158</v>
      </c>
      <c r="C129" s="68">
        <v>0</v>
      </c>
      <c r="D129" s="68">
        <v>100</v>
      </c>
      <c r="E129" s="68">
        <v>0</v>
      </c>
    </row>
    <row r="130" spans="2:5" x14ac:dyDescent="0.25">
      <c r="B130" s="67" t="s">
        <v>159</v>
      </c>
      <c r="C130" s="68">
        <v>40</v>
      </c>
      <c r="D130" s="68">
        <v>0.6</v>
      </c>
      <c r="E130" s="68">
        <v>3.3</v>
      </c>
    </row>
    <row r="131" spans="2:5" x14ac:dyDescent="0.25">
      <c r="B131" s="77" t="s">
        <v>9</v>
      </c>
      <c r="C131" s="78">
        <v>3.6</v>
      </c>
      <c r="D131" s="78">
        <v>13.3</v>
      </c>
      <c r="E131" s="78">
        <v>3.5</v>
      </c>
    </row>
  </sheetData>
  <sortState xmlns:xlrd2="http://schemas.microsoft.com/office/spreadsheetml/2017/richdata2" ref="B6:E131">
    <sortCondition ref="B6:B131"/>
  </sortState>
  <mergeCells count="1">
    <mergeCell ref="B2:H2"/>
  </mergeCells>
  <hyperlinks>
    <hyperlink ref="B88" r:id="rId1" display="http://www.les-calories.com/calorie-571-noix-de-cajou.html" xr:uid="{00000000-0004-0000-0600-000000000000}"/>
  </hyperlinks>
  <pageMargins left="0.7" right="0.7" top="0.75" bottom="0.75" header="0.3" footer="0.3"/>
  <pageSetup paperSize="9"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Plan alimentaire</vt:lpstr>
      <vt:lpstr>Historiques</vt:lpstr>
      <vt:lpstr>Liste aliments</vt:lpstr>
      <vt:lpstr>Feuil2</vt:lpstr>
      <vt:lpstr>Aliments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2020-11-16T16:11:05Z</dcterms:created>
  <dcterms:modified xsi:type="dcterms:W3CDTF">2021-04-26T18:00:46Z</dcterms:modified>
  <cp:category/>
  <cp:contentStatus/>
</cp:coreProperties>
</file>